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"/>
    </mc:Choice>
  </mc:AlternateContent>
  <xr:revisionPtr revIDLastSave="0" documentId="8_{0092F611-FEBA-4DC5-A79B-E0AFF411C692}" xr6:coauthVersionLast="47" xr6:coauthVersionMax="47" xr10:uidLastSave="{00000000-0000-0000-0000-000000000000}"/>
  <bookViews>
    <workbookView xWindow="-120" yWindow="-120" windowWidth="29040" windowHeight="15840" activeTab="2"/>
  </bookViews>
  <sheets>
    <sheet name="Internal Budget" sheetId="2" r:id="rId1"/>
    <sheet name="Industry Detailed Budget" sheetId="3" r:id="rId2"/>
    <sheet name="Industry Simplified Budget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I21" i="2"/>
  <c r="H22" i="2"/>
  <c r="I22" i="2"/>
  <c r="E21" i="3"/>
  <c r="G17" i="2"/>
  <c r="H17" i="2"/>
  <c r="I17" i="2"/>
  <c r="G16" i="2"/>
  <c r="G15" i="2"/>
  <c r="G14" i="2"/>
  <c r="H14" i="2"/>
  <c r="I14" i="2"/>
  <c r="E14" i="3"/>
  <c r="F15" i="2"/>
  <c r="F14" i="2"/>
  <c r="H10" i="2"/>
  <c r="I10" i="2"/>
  <c r="E10" i="3"/>
  <c r="B33" i="3"/>
  <c r="B31" i="3"/>
  <c r="B30" i="3"/>
  <c r="B26" i="3"/>
  <c r="B25" i="3"/>
  <c r="B21" i="3"/>
  <c r="B20" i="3"/>
  <c r="B16" i="3"/>
  <c r="B15" i="3"/>
  <c r="B14" i="3"/>
  <c r="B10" i="3"/>
  <c r="B9" i="3"/>
  <c r="B8" i="3"/>
  <c r="H9" i="2"/>
  <c r="I9" i="2"/>
  <c r="E9" i="3"/>
  <c r="H15" i="2"/>
  <c r="I15" i="2"/>
  <c r="E15" i="3"/>
  <c r="H8" i="2"/>
  <c r="H11" i="2"/>
  <c r="I8" i="2"/>
  <c r="F16" i="2"/>
  <c r="H16" i="2"/>
  <c r="I16" i="2"/>
  <c r="E16" i="3"/>
  <c r="H33" i="2"/>
  <c r="I33" i="2"/>
  <c r="E32" i="3"/>
  <c r="H31" i="2"/>
  <c r="H35" i="2"/>
  <c r="H32" i="2"/>
  <c r="I32" i="2"/>
  <c r="E31" i="3"/>
  <c r="H34" i="2"/>
  <c r="I34" i="2"/>
  <c r="E33" i="3"/>
  <c r="H26" i="2"/>
  <c r="H28" i="2"/>
  <c r="I26" i="2"/>
  <c r="H27" i="2"/>
  <c r="I27" i="2"/>
  <c r="E26" i="3"/>
  <c r="I28" i="2"/>
  <c r="E27" i="3"/>
  <c r="E25" i="3"/>
  <c r="E8" i="3"/>
  <c r="I11" i="2"/>
  <c r="H39" i="2"/>
  <c r="H18" i="2"/>
  <c r="H37" i="2"/>
  <c r="H41" i="2"/>
  <c r="I23" i="2"/>
  <c r="E20" i="3"/>
  <c r="H23" i="2"/>
  <c r="I31" i="2"/>
  <c r="F5" i="4"/>
  <c r="E30" i="3"/>
  <c r="I35" i="2"/>
  <c r="I18" i="2"/>
  <c r="E11" i="3"/>
  <c r="I41" i="2"/>
  <c r="E22" i="3"/>
  <c r="F4" i="4"/>
  <c r="F25" i="4"/>
  <c r="F14" i="4"/>
  <c r="E36" i="3"/>
  <c r="F7" i="4"/>
  <c r="F3" i="4"/>
  <c r="E17" i="3"/>
  <c r="F6" i="4"/>
  <c r="E34" i="3"/>
</calcChain>
</file>

<file path=xl/sharedStrings.xml><?xml version="1.0" encoding="utf-8"?>
<sst xmlns="http://schemas.openxmlformats.org/spreadsheetml/2006/main" count="71" uniqueCount="54">
  <si>
    <t>B. Fringe Benefits</t>
  </si>
  <si>
    <t>C. Equipment</t>
  </si>
  <si>
    <t>D. Travel</t>
  </si>
  <si>
    <t>E. Other</t>
  </si>
  <si>
    <t>Total personnel</t>
  </si>
  <si>
    <t>Total salaries wages &amp; fringe benefits</t>
  </si>
  <si>
    <t>Total equipment</t>
  </si>
  <si>
    <t>Total travel</t>
  </si>
  <si>
    <t>Consultants</t>
  </si>
  <si>
    <t>Total other</t>
  </si>
  <si>
    <t>F.  Total Direct Costs</t>
  </si>
  <si>
    <t>G. Facilities and Administration</t>
  </si>
  <si>
    <t>H. Total Costs</t>
  </si>
  <si>
    <t>Graduate students (insurance, etc.)</t>
  </si>
  <si>
    <t>Built-in
research 
rate</t>
  </si>
  <si>
    <t>Percent
usage*</t>
  </si>
  <si>
    <t>Subtotal*</t>
  </si>
  <si>
    <t>*Calculation fields and subtotal for internal purposes only</t>
  </si>
  <si>
    <t>A. Salaries</t>
  </si>
  <si>
    <t>Subcontract subject to F&amp;A (&gt; $25K)</t>
  </si>
  <si>
    <t>Subcontract NOT subject to F&amp;A (&lt; $25K)</t>
  </si>
  <si>
    <t>F.  Total Costs</t>
  </si>
  <si>
    <t>FM Production Room Console</t>
  </si>
  <si>
    <t>AM Production Room Console</t>
  </si>
  <si>
    <t>F&amp;A Rate</t>
  </si>
  <si>
    <t>Number
of units (if applicable)*</t>
  </si>
  <si>
    <t>Salary or Rate*</t>
  </si>
  <si>
    <t>Equipment</t>
  </si>
  <si>
    <t>Travel</t>
  </si>
  <si>
    <t>Other</t>
  </si>
  <si>
    <t>Total</t>
  </si>
  <si>
    <t>Supplies</t>
  </si>
  <si>
    <t>Student(s)</t>
  </si>
  <si>
    <t>Staff</t>
  </si>
  <si>
    <t>Principal Investigator(s)/Faculty</t>
  </si>
  <si>
    <t>Salaries &amp; Fringe</t>
  </si>
  <si>
    <t>Fieldwork in Texas</t>
  </si>
  <si>
    <t>Fieldwork in Chicago</t>
  </si>
  <si>
    <t>* If additional rows of information are added to the Internal Budget - Source</t>
  </si>
  <si>
    <t>Data, remember to incorporate into this worksheet</t>
  </si>
  <si>
    <t>Graduate students tuition (not subject to F&amp;A)</t>
  </si>
  <si>
    <t>Fixed Price - Total</t>
  </si>
  <si>
    <t>July 1, 2007 - June 30, 2008</t>
  </si>
  <si>
    <t>Deliverable #1</t>
  </si>
  <si>
    <t>Deliverable #2</t>
  </si>
  <si>
    <t>Deliverable #3</t>
  </si>
  <si>
    <t>Deliverable #4</t>
  </si>
  <si>
    <t>** Provided to demonstrate F&amp;A calculations for industry budgets.  Note: The above version would be internal to</t>
  </si>
  <si>
    <r>
      <t xml:space="preserve">the University of Iowa, and would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be sent to the sponsor.</t>
    </r>
  </si>
  <si>
    <t>Industry Simplified Budget - Option #2</t>
  </si>
  <si>
    <t>Industry Simplified Budget - Option #3</t>
  </si>
  <si>
    <t>Industry Simplified Budget - Option #4</t>
  </si>
  <si>
    <t>Industry Detailed Budget - Option #1*</t>
  </si>
  <si>
    <t>Sample Industry Budget Worksheet - Source Data**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</si>
</sst>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9" formatCode="0.000"/>
    <numFmt numFmtId="171" formatCode="[$-409]mmmm\ d\,\ yyyy;@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2" fontId="0" fillId="0" borderId="0" xfId="0" applyNumberFormat="1"/>
    <xf numFmtId="0" fontId="0" fillId="0" borderId="0" xfId="0" applyNumberFormat="1"/>
    <xf numFmtId="4" fontId="0" fillId="0" borderId="0" xfId="0" applyNumberFormat="1"/>
    <xf numFmtId="4" fontId="0" fillId="0" borderId="0" xfId="0" applyNumberFormat="1" applyBorder="1"/>
    <xf numFmtId="0" fontId="0" fillId="0" borderId="1" xfId="0" applyBorder="1"/>
    <xf numFmtId="0" fontId="0" fillId="0" borderId="0" xfId="0" applyBorder="1"/>
    <xf numFmtId="2" fontId="0" fillId="0" borderId="0" xfId="0" applyNumberFormat="1" applyBorder="1"/>
    <xf numFmtId="0" fontId="0" fillId="0" borderId="0" xfId="0" applyNumberFormat="1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4" xfId="0" applyNumberFormat="1" applyBorder="1"/>
    <xf numFmtId="0" fontId="0" fillId="0" borderId="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2" fontId="0" fillId="0" borderId="6" xfId="0" applyNumberFormat="1" applyBorder="1"/>
    <xf numFmtId="0" fontId="0" fillId="0" borderId="6" xfId="0" applyNumberFormat="1" applyBorder="1"/>
    <xf numFmtId="2" fontId="0" fillId="0" borderId="7" xfId="0" applyNumberFormat="1" applyBorder="1"/>
    <xf numFmtId="0" fontId="0" fillId="0" borderId="7" xfId="0" applyNumberFormat="1" applyBorder="1"/>
    <xf numFmtId="0" fontId="0" fillId="0" borderId="5" xfId="0" applyNumberFormat="1" applyBorder="1"/>
    <xf numFmtId="4" fontId="0" fillId="0" borderId="9" xfId="0" applyNumberFormat="1" applyBorder="1"/>
    <xf numFmtId="4" fontId="0" fillId="0" borderId="6" xfId="0" applyNumberFormat="1" applyFill="1" applyBorder="1"/>
    <xf numFmtId="0" fontId="0" fillId="0" borderId="4" xfId="0" applyFill="1" applyBorder="1"/>
    <xf numFmtId="0" fontId="0" fillId="0" borderId="5" xfId="0" applyFill="1" applyBorder="1"/>
    <xf numFmtId="2" fontId="0" fillId="0" borderId="6" xfId="0" applyNumberFormat="1" applyFill="1" applyBorder="1"/>
    <xf numFmtId="0" fontId="0" fillId="0" borderId="6" xfId="0" applyNumberFormat="1" applyFill="1" applyBorder="1"/>
    <xf numFmtId="4" fontId="0" fillId="0" borderId="6" xfId="1" applyNumberFormat="1" applyFont="1" applyFill="1" applyBorder="1"/>
    <xf numFmtId="0" fontId="4" fillId="0" borderId="0" xfId="0" applyFont="1"/>
    <xf numFmtId="2" fontId="0" fillId="0" borderId="2" xfId="0" applyNumberFormat="1" applyBorder="1"/>
    <xf numFmtId="10" fontId="0" fillId="0" borderId="2" xfId="0" applyNumberFormat="1" applyBorder="1"/>
    <xf numFmtId="0" fontId="5" fillId="0" borderId="0" xfId="0" applyFont="1"/>
    <xf numFmtId="4" fontId="5" fillId="0" borderId="0" xfId="0" applyNumberFormat="1" applyFont="1"/>
    <xf numFmtId="0" fontId="0" fillId="0" borderId="10" xfId="0" applyBorder="1"/>
    <xf numFmtId="4" fontId="0" fillId="0" borderId="10" xfId="0" applyNumberFormat="1" applyBorder="1"/>
    <xf numFmtId="0" fontId="0" fillId="0" borderId="1" xfId="0" applyFill="1" applyBorder="1"/>
    <xf numFmtId="0" fontId="0" fillId="0" borderId="0" xfId="0" applyFill="1" applyBorder="1"/>
    <xf numFmtId="4" fontId="0" fillId="0" borderId="2" xfId="0" applyNumberFormat="1" applyFill="1" applyBorder="1"/>
    <xf numFmtId="0" fontId="5" fillId="0" borderId="3" xfId="0" applyFont="1" applyBorder="1"/>
    <xf numFmtId="169" fontId="0" fillId="0" borderId="6" xfId="0" applyNumberFormat="1" applyBorder="1"/>
    <xf numFmtId="4" fontId="5" fillId="0" borderId="6" xfId="0" applyNumberFormat="1" applyFont="1" applyBorder="1"/>
    <xf numFmtId="0" fontId="4" fillId="0" borderId="4" xfId="0" applyFont="1" applyBorder="1"/>
    <xf numFmtId="171" fontId="0" fillId="0" borderId="0" xfId="0" applyNumberFormat="1"/>
    <xf numFmtId="171" fontId="0" fillId="0" borderId="10" xfId="0" applyNumberFormat="1" applyBorder="1"/>
    <xf numFmtId="2" fontId="0" fillId="0" borderId="10" xfId="0" applyNumberFormat="1" applyBorder="1"/>
    <xf numFmtId="4" fontId="0" fillId="0" borderId="10" xfId="0" applyNumberFormat="1" applyFill="1" applyBorder="1"/>
    <xf numFmtId="0" fontId="0" fillId="0" borderId="10" xfId="0" applyNumberFormat="1" applyBorder="1"/>
    <xf numFmtId="4" fontId="0" fillId="0" borderId="7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7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0" borderId="0" xfId="0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2" sqref="A2"/>
    </sheetView>
  </sheetViews>
  <sheetFormatPr defaultRowHeight="12.75" x14ac:dyDescent="0.2"/>
  <cols>
    <col min="1" max="2" width="3.28515625" customWidth="1"/>
    <col min="4" max="4" width="27.7109375" customWidth="1"/>
    <col min="5" max="5" width="9" style="1" customWidth="1"/>
    <col min="6" max="6" width="12" style="1" customWidth="1"/>
    <col min="7" max="7" width="7.28515625" style="2" customWidth="1"/>
    <col min="8" max="8" width="13.28515625" style="3" customWidth="1"/>
    <col min="9" max="9" width="12.42578125" style="3" customWidth="1"/>
  </cols>
  <sheetData>
    <row r="1" spans="1:9" x14ac:dyDescent="0.2">
      <c r="A1" s="53" t="s">
        <v>53</v>
      </c>
      <c r="B1" s="54"/>
      <c r="C1" s="54"/>
      <c r="D1" s="54"/>
      <c r="E1" s="54"/>
      <c r="F1" s="54"/>
      <c r="G1" s="54"/>
      <c r="H1" s="54"/>
      <c r="I1" s="55"/>
    </row>
    <row r="2" spans="1:9" x14ac:dyDescent="0.2">
      <c r="A2" s="5"/>
      <c r="B2" s="62" t="s">
        <v>24</v>
      </c>
      <c r="C2" s="62"/>
      <c r="D2" s="62"/>
      <c r="E2" s="7"/>
      <c r="F2" s="7"/>
      <c r="G2" s="8"/>
      <c r="H2" s="4"/>
      <c r="I2" s="34">
        <v>0.5</v>
      </c>
    </row>
    <row r="3" spans="1:9" x14ac:dyDescent="0.2">
      <c r="A3" s="5"/>
      <c r="B3" s="6"/>
      <c r="C3" s="6"/>
      <c r="D3" s="6"/>
      <c r="E3" s="7"/>
      <c r="F3" s="7"/>
      <c r="G3" s="8"/>
      <c r="H3" s="4"/>
      <c r="I3" s="9"/>
    </row>
    <row r="4" spans="1:9" ht="12.75" customHeight="1" x14ac:dyDescent="0.2">
      <c r="A4" s="5"/>
      <c r="B4" s="6"/>
      <c r="C4" s="6"/>
      <c r="D4" s="6"/>
      <c r="E4" s="60" t="s">
        <v>26</v>
      </c>
      <c r="F4" s="58" t="s">
        <v>25</v>
      </c>
      <c r="G4" s="56" t="s">
        <v>15</v>
      </c>
      <c r="H4" s="51" t="s">
        <v>16</v>
      </c>
      <c r="I4" s="51" t="s">
        <v>14</v>
      </c>
    </row>
    <row r="5" spans="1:9" x14ac:dyDescent="0.2">
      <c r="A5" s="5"/>
      <c r="B5" s="6"/>
      <c r="C5" s="6"/>
      <c r="D5" s="6"/>
      <c r="E5" s="61"/>
      <c r="F5" s="59"/>
      <c r="G5" s="57"/>
      <c r="H5" s="52"/>
      <c r="I5" s="52"/>
    </row>
    <row r="6" spans="1:9" x14ac:dyDescent="0.2">
      <c r="A6" s="5"/>
      <c r="B6" s="6"/>
      <c r="C6" s="6"/>
      <c r="D6" s="6"/>
      <c r="E6" s="61"/>
      <c r="F6" s="59"/>
      <c r="G6" s="57"/>
      <c r="H6" s="52"/>
      <c r="I6" s="52"/>
    </row>
    <row r="7" spans="1:9" x14ac:dyDescent="0.2">
      <c r="A7" s="10" t="s">
        <v>18</v>
      </c>
      <c r="B7" s="11"/>
      <c r="C7" s="11"/>
      <c r="D7" s="11"/>
      <c r="E7" s="13"/>
      <c r="F7" s="13"/>
      <c r="G7" s="14"/>
      <c r="H7" s="15"/>
      <c r="I7" s="16"/>
    </row>
    <row r="8" spans="1:9" x14ac:dyDescent="0.2">
      <c r="A8" s="10"/>
      <c r="B8" s="11" t="s">
        <v>34</v>
      </c>
      <c r="C8" s="11"/>
      <c r="D8" s="12"/>
      <c r="E8" s="17">
        <v>80000</v>
      </c>
      <c r="F8" s="20">
        <v>1</v>
      </c>
      <c r="G8" s="21">
        <v>10</v>
      </c>
      <c r="H8" s="17">
        <f>E8*F8*(G8/100)</f>
        <v>8000</v>
      </c>
      <c r="I8" s="17">
        <f>H8*($I$2)+H8</f>
        <v>12000</v>
      </c>
    </row>
    <row r="9" spans="1:9" x14ac:dyDescent="0.2">
      <c r="A9" s="10"/>
      <c r="B9" s="11" t="s">
        <v>33</v>
      </c>
      <c r="C9" s="11"/>
      <c r="D9" s="12"/>
      <c r="E9" s="17">
        <v>36000</v>
      </c>
      <c r="F9" s="20">
        <v>1</v>
      </c>
      <c r="G9" s="21">
        <v>30</v>
      </c>
      <c r="H9" s="17">
        <f>E9*F9*(G9/100)</f>
        <v>10800</v>
      </c>
      <c r="I9" s="17">
        <f>H9*($I$2)+H9</f>
        <v>16200</v>
      </c>
    </row>
    <row r="10" spans="1:9" ht="13.5" thickBot="1" x14ac:dyDescent="0.25">
      <c r="A10" s="10"/>
      <c r="B10" s="11" t="s">
        <v>32</v>
      </c>
      <c r="C10" s="11"/>
      <c r="D10" s="12"/>
      <c r="E10" s="18">
        <v>24000</v>
      </c>
      <c r="F10" s="22">
        <v>2</v>
      </c>
      <c r="G10" s="23">
        <v>100</v>
      </c>
      <c r="H10" s="18">
        <f>E10*F10*(G10/100)</f>
        <v>48000</v>
      </c>
      <c r="I10" s="17">
        <f>H10*($I$2)+H10</f>
        <v>72000</v>
      </c>
    </row>
    <row r="11" spans="1:9" x14ac:dyDescent="0.2">
      <c r="A11" s="10"/>
      <c r="B11" s="11"/>
      <c r="C11" s="11" t="s">
        <v>4</v>
      </c>
      <c r="D11" s="11"/>
      <c r="E11" s="13"/>
      <c r="F11" s="13"/>
      <c r="G11" s="24"/>
      <c r="H11" s="25">
        <f>SUM(H8:H10)</f>
        <v>66800</v>
      </c>
      <c r="I11" s="25">
        <f>SUM(I8:I10)</f>
        <v>100200</v>
      </c>
    </row>
    <row r="12" spans="1:9" x14ac:dyDescent="0.2">
      <c r="A12" s="5"/>
      <c r="B12" s="6"/>
      <c r="C12" s="6"/>
      <c r="D12" s="6"/>
      <c r="E12" s="7"/>
      <c r="F12" s="7"/>
      <c r="G12" s="8"/>
      <c r="H12" s="4"/>
      <c r="I12" s="9"/>
    </row>
    <row r="13" spans="1:9" x14ac:dyDescent="0.2">
      <c r="A13" s="10" t="s">
        <v>0</v>
      </c>
      <c r="B13" s="11"/>
      <c r="C13" s="11"/>
      <c r="D13" s="11"/>
      <c r="E13" s="13"/>
      <c r="F13" s="13"/>
      <c r="G13" s="14"/>
      <c r="H13" s="15"/>
      <c r="I13" s="16"/>
    </row>
    <row r="14" spans="1:9" x14ac:dyDescent="0.2">
      <c r="A14" s="10"/>
      <c r="B14" s="11" t="s">
        <v>34</v>
      </c>
      <c r="C14" s="11"/>
      <c r="D14" s="12"/>
      <c r="E14" s="43">
        <v>0.29699999999999999</v>
      </c>
      <c r="F14" s="17">
        <f>E8</f>
        <v>80000</v>
      </c>
      <c r="G14" s="21">
        <f>G8</f>
        <v>10</v>
      </c>
      <c r="H14" s="17">
        <f>E14*F14*(G14/100)</f>
        <v>2376</v>
      </c>
      <c r="I14" s="17">
        <f>H14*($I$2)+H14</f>
        <v>3564</v>
      </c>
    </row>
    <row r="15" spans="1:9" x14ac:dyDescent="0.2">
      <c r="A15" s="10"/>
      <c r="B15" s="11" t="s">
        <v>33</v>
      </c>
      <c r="C15" s="11"/>
      <c r="D15" s="12"/>
      <c r="E15" s="20">
        <v>0.35</v>
      </c>
      <c r="F15" s="17">
        <f>E9</f>
        <v>36000</v>
      </c>
      <c r="G15" s="21">
        <f>G9</f>
        <v>30</v>
      </c>
      <c r="H15" s="17">
        <f>E15*F15*(G15/100)</f>
        <v>3780</v>
      </c>
      <c r="I15" s="17">
        <f>H15*($I$2)+H15</f>
        <v>5670</v>
      </c>
    </row>
    <row r="16" spans="1:9" x14ac:dyDescent="0.2">
      <c r="A16" s="10"/>
      <c r="B16" s="11" t="s">
        <v>13</v>
      </c>
      <c r="C16" s="11"/>
      <c r="D16" s="12"/>
      <c r="E16" s="20">
        <v>0.16700000000000001</v>
      </c>
      <c r="F16" s="17">
        <f>H10</f>
        <v>48000</v>
      </c>
      <c r="G16" s="21">
        <f>G10</f>
        <v>100</v>
      </c>
      <c r="H16" s="18">
        <f>E16*F16*(G16/100)</f>
        <v>8016.0000000000009</v>
      </c>
      <c r="I16" s="17">
        <f>H16*($I$2)+H16</f>
        <v>12024.000000000002</v>
      </c>
    </row>
    <row r="17" spans="1:9" ht="13.5" thickBot="1" x14ac:dyDescent="0.25">
      <c r="A17" s="10"/>
      <c r="B17" s="11" t="s">
        <v>40</v>
      </c>
      <c r="C17" s="11"/>
      <c r="D17" s="12"/>
      <c r="E17" s="17">
        <v>1872</v>
      </c>
      <c r="F17" s="20">
        <v>2</v>
      </c>
      <c r="G17" s="21">
        <f>G10</f>
        <v>100</v>
      </c>
      <c r="H17" s="18">
        <f>E17*F17*(G17/100)</f>
        <v>3744</v>
      </c>
      <c r="I17" s="17">
        <f>H17</f>
        <v>3744</v>
      </c>
    </row>
    <row r="18" spans="1:9" x14ac:dyDescent="0.2">
      <c r="A18" s="10"/>
      <c r="B18" s="11"/>
      <c r="C18" s="11" t="s">
        <v>5</v>
      </c>
      <c r="D18" s="11"/>
      <c r="E18" s="13"/>
      <c r="F18" s="13"/>
      <c r="G18" s="24"/>
      <c r="H18" s="25">
        <f>SUM(H14:H17)+H11</f>
        <v>84716</v>
      </c>
      <c r="I18" s="25">
        <f>SUM(I14:I17)+I11</f>
        <v>125202</v>
      </c>
    </row>
    <row r="19" spans="1:9" x14ac:dyDescent="0.2">
      <c r="A19" s="5"/>
      <c r="B19" s="6"/>
      <c r="C19" s="6"/>
      <c r="D19" s="6"/>
      <c r="E19" s="7"/>
      <c r="F19" s="7"/>
      <c r="G19" s="8"/>
      <c r="H19" s="4"/>
      <c r="I19" s="9"/>
    </row>
    <row r="20" spans="1:9" x14ac:dyDescent="0.2">
      <c r="A20" s="10" t="s">
        <v>1</v>
      </c>
      <c r="B20" s="11"/>
      <c r="C20" s="11"/>
      <c r="D20" s="11"/>
      <c r="E20" s="13"/>
      <c r="F20" s="13"/>
      <c r="G20" s="14"/>
      <c r="H20" s="15"/>
      <c r="I20" s="16"/>
    </row>
    <row r="21" spans="1:9" x14ac:dyDescent="0.2">
      <c r="A21" s="10"/>
      <c r="B21" s="45" t="s">
        <v>23</v>
      </c>
      <c r="C21" s="11"/>
      <c r="D21" s="12"/>
      <c r="E21" s="17">
        <v>32000</v>
      </c>
      <c r="F21" s="20">
        <v>1</v>
      </c>
      <c r="G21" s="21">
        <v>100</v>
      </c>
      <c r="H21" s="17">
        <f>E21*F21*(G21/100)</f>
        <v>32000</v>
      </c>
      <c r="I21" s="17">
        <f>H21</f>
        <v>32000</v>
      </c>
    </row>
    <row r="22" spans="1:9" ht="13.5" thickBot="1" x14ac:dyDescent="0.25">
      <c r="A22" s="10"/>
      <c r="B22" s="32" t="s">
        <v>22</v>
      </c>
      <c r="C22" s="11"/>
      <c r="D22" s="12"/>
      <c r="E22" s="17">
        <v>27348</v>
      </c>
      <c r="F22" s="20">
        <v>1</v>
      </c>
      <c r="G22" s="21">
        <v>100</v>
      </c>
      <c r="H22" s="17">
        <f>E22*F22*(G22/100)</f>
        <v>27348</v>
      </c>
      <c r="I22" s="17">
        <f>H22</f>
        <v>27348</v>
      </c>
    </row>
    <row r="23" spans="1:9" x14ac:dyDescent="0.2">
      <c r="A23" s="10"/>
      <c r="B23" s="11"/>
      <c r="C23" s="11" t="s">
        <v>6</v>
      </c>
      <c r="D23" s="11"/>
      <c r="E23" s="13"/>
      <c r="F23" s="13"/>
      <c r="G23" s="24"/>
      <c r="H23" s="25">
        <f>SUM(H21:H22)</f>
        <v>59348</v>
      </c>
      <c r="I23" s="25">
        <f>SUM(I21:I22)</f>
        <v>59348</v>
      </c>
    </row>
    <row r="24" spans="1:9" x14ac:dyDescent="0.2">
      <c r="A24" s="5"/>
      <c r="B24" s="6"/>
      <c r="C24" s="6"/>
      <c r="D24" s="6"/>
      <c r="E24" s="7"/>
      <c r="F24" s="7"/>
      <c r="G24" s="8"/>
      <c r="H24" s="4"/>
      <c r="I24" s="9"/>
    </row>
    <row r="25" spans="1:9" x14ac:dyDescent="0.2">
      <c r="A25" s="10" t="s">
        <v>2</v>
      </c>
      <c r="B25" s="11"/>
      <c r="C25" s="11"/>
      <c r="D25" s="11"/>
      <c r="E25" s="13"/>
      <c r="F25" s="13"/>
      <c r="G25" s="14"/>
      <c r="H25" s="15"/>
      <c r="I25" s="16"/>
    </row>
    <row r="26" spans="1:9" x14ac:dyDescent="0.2">
      <c r="A26" s="10"/>
      <c r="B26" s="11" t="s">
        <v>36</v>
      </c>
      <c r="C26" s="11"/>
      <c r="D26" s="12"/>
      <c r="E26" s="17">
        <v>2000</v>
      </c>
      <c r="F26" s="20">
        <v>1</v>
      </c>
      <c r="G26" s="21">
        <v>100</v>
      </c>
      <c r="H26" s="17">
        <f>E26*F26*(G26/100)</f>
        <v>2000</v>
      </c>
      <c r="I26" s="17">
        <f>H26*($I$2)+H26</f>
        <v>3000</v>
      </c>
    </row>
    <row r="27" spans="1:9" ht="13.5" thickBot="1" x14ac:dyDescent="0.25">
      <c r="A27" s="10"/>
      <c r="B27" s="11" t="s">
        <v>37</v>
      </c>
      <c r="C27" s="11"/>
      <c r="D27" s="12"/>
      <c r="E27" s="17">
        <v>2000</v>
      </c>
      <c r="F27" s="20">
        <v>1</v>
      </c>
      <c r="G27" s="21">
        <v>100</v>
      </c>
      <c r="H27" s="18">
        <f>E27*F27*(G27/100)</f>
        <v>2000</v>
      </c>
      <c r="I27" s="17">
        <f>H27*($I$2)+H27</f>
        <v>3000</v>
      </c>
    </row>
    <row r="28" spans="1:9" x14ac:dyDescent="0.2">
      <c r="A28" s="10"/>
      <c r="B28" s="11"/>
      <c r="C28" s="11" t="s">
        <v>7</v>
      </c>
      <c r="D28" s="11"/>
      <c r="E28" s="15"/>
      <c r="F28" s="13"/>
      <c r="G28" s="24"/>
      <c r="H28" s="25">
        <f>SUM(H26:H27)</f>
        <v>4000</v>
      </c>
      <c r="I28" s="25">
        <f>SUM(I26:I27)</f>
        <v>6000</v>
      </c>
    </row>
    <row r="29" spans="1:9" x14ac:dyDescent="0.2">
      <c r="A29" s="5"/>
      <c r="B29" s="6"/>
      <c r="C29" s="6"/>
      <c r="D29" s="6"/>
      <c r="E29" s="4"/>
      <c r="F29" s="7"/>
      <c r="G29" s="8"/>
      <c r="H29" s="4"/>
      <c r="I29" s="9"/>
    </row>
    <row r="30" spans="1:9" x14ac:dyDescent="0.2">
      <c r="A30" s="10" t="s">
        <v>3</v>
      </c>
      <c r="B30" s="11"/>
      <c r="C30" s="11"/>
      <c r="D30" s="11"/>
      <c r="E30" s="15"/>
      <c r="F30" s="13"/>
      <c r="G30" s="14"/>
      <c r="H30" s="15"/>
      <c r="I30" s="16"/>
    </row>
    <row r="31" spans="1:9" x14ac:dyDescent="0.2">
      <c r="A31" s="10"/>
      <c r="B31" s="27" t="s">
        <v>19</v>
      </c>
      <c r="C31" s="27"/>
      <c r="D31" s="28"/>
      <c r="E31" s="26">
        <v>63000</v>
      </c>
      <c r="F31" s="29">
        <v>1</v>
      </c>
      <c r="G31" s="30">
        <v>100</v>
      </c>
      <c r="H31" s="26">
        <f>E31*F31*(G31/100)</f>
        <v>63000</v>
      </c>
      <c r="I31" s="17">
        <f>(25000*$I$2)+H31</f>
        <v>75500</v>
      </c>
    </row>
    <row r="32" spans="1:9" x14ac:dyDescent="0.2">
      <c r="A32" s="10"/>
      <c r="B32" s="27" t="s">
        <v>20</v>
      </c>
      <c r="C32" s="27"/>
      <c r="D32" s="28"/>
      <c r="E32" s="26">
        <v>15000</v>
      </c>
      <c r="F32" s="29">
        <v>1</v>
      </c>
      <c r="G32" s="30">
        <v>100</v>
      </c>
      <c r="H32" s="26">
        <f>E32*F32*(G32/100)</f>
        <v>15000</v>
      </c>
      <c r="I32" s="17">
        <f>H32*($I$2)+H32</f>
        <v>22500</v>
      </c>
    </row>
    <row r="33" spans="1:9" x14ac:dyDescent="0.2">
      <c r="A33" s="10"/>
      <c r="B33" s="11" t="s">
        <v>31</v>
      </c>
      <c r="C33" s="11"/>
      <c r="D33" s="12"/>
      <c r="E33" s="17">
        <v>3000</v>
      </c>
      <c r="F33" s="20">
        <v>1</v>
      </c>
      <c r="G33" s="21">
        <v>100</v>
      </c>
      <c r="H33" s="18">
        <f>E33*F33*(G33/100)</f>
        <v>3000</v>
      </c>
      <c r="I33" s="17">
        <f>H33*($I$2)+H33</f>
        <v>4500</v>
      </c>
    </row>
    <row r="34" spans="1:9" ht="13.5" thickBot="1" x14ac:dyDescent="0.25">
      <c r="A34" s="10"/>
      <c r="B34" s="11" t="s">
        <v>8</v>
      </c>
      <c r="C34" s="11"/>
      <c r="D34" s="12"/>
      <c r="E34" s="17">
        <v>750</v>
      </c>
      <c r="F34" s="20">
        <v>6</v>
      </c>
      <c r="G34" s="21">
        <v>100</v>
      </c>
      <c r="H34" s="18">
        <f>E34*F34*(G34/100)</f>
        <v>4500</v>
      </c>
      <c r="I34" s="17">
        <f>H34*($I$2)+H34</f>
        <v>6750</v>
      </c>
    </row>
    <row r="35" spans="1:9" x14ac:dyDescent="0.2">
      <c r="A35" s="10"/>
      <c r="B35" s="11"/>
      <c r="C35" s="11" t="s">
        <v>9</v>
      </c>
      <c r="D35" s="11"/>
      <c r="E35" s="13"/>
      <c r="F35" s="13"/>
      <c r="G35" s="24"/>
      <c r="H35" s="25">
        <f>SUM(H31:H34)</f>
        <v>85500</v>
      </c>
      <c r="I35" s="25">
        <f>SUM(I31:I34)</f>
        <v>109250</v>
      </c>
    </row>
    <row r="36" spans="1:9" x14ac:dyDescent="0.2">
      <c r="A36" s="5"/>
      <c r="B36" s="6"/>
      <c r="C36" s="6"/>
      <c r="D36" s="6"/>
      <c r="E36" s="7"/>
      <c r="F36" s="7"/>
      <c r="G36" s="8"/>
      <c r="H36" s="4"/>
      <c r="I36" s="9"/>
    </row>
    <row r="37" spans="1:9" x14ac:dyDescent="0.2">
      <c r="A37" s="10" t="s">
        <v>10</v>
      </c>
      <c r="B37" s="11"/>
      <c r="C37" s="11"/>
      <c r="D37" s="11"/>
      <c r="E37" s="13"/>
      <c r="F37" s="13"/>
      <c r="G37" s="14"/>
      <c r="H37" s="17">
        <f>H11+H18+H23+H28+H35</f>
        <v>300364</v>
      </c>
      <c r="I37" s="17"/>
    </row>
    <row r="38" spans="1:9" x14ac:dyDescent="0.2">
      <c r="A38" s="5"/>
      <c r="B38" s="6"/>
      <c r="C38" s="6"/>
      <c r="D38" s="6"/>
      <c r="E38" s="13"/>
      <c r="F38" s="13"/>
      <c r="G38" s="14"/>
      <c r="H38" s="4"/>
      <c r="I38" s="9"/>
    </row>
    <row r="39" spans="1:9" ht="13.5" thickBot="1" x14ac:dyDescent="0.25">
      <c r="A39" s="10" t="s">
        <v>11</v>
      </c>
      <c r="B39" s="11"/>
      <c r="C39" s="11"/>
      <c r="D39" s="11"/>
      <c r="E39" s="48"/>
      <c r="F39" s="49"/>
      <c r="G39" s="50"/>
      <c r="H39" s="19">
        <f>(H11+H18-H17+H28+H35-H31+25000)*$I$2</f>
        <v>99636</v>
      </c>
      <c r="I39" s="19"/>
    </row>
    <row r="40" spans="1:9" ht="13.5" thickTop="1" x14ac:dyDescent="0.2">
      <c r="A40" s="5"/>
      <c r="B40" s="6"/>
      <c r="C40" s="6"/>
      <c r="D40" s="6"/>
      <c r="E40" s="7"/>
      <c r="F40" s="7"/>
      <c r="G40" s="8"/>
      <c r="H40" s="4"/>
      <c r="I40" s="9"/>
    </row>
    <row r="41" spans="1:9" x14ac:dyDescent="0.2">
      <c r="A41" s="10" t="s">
        <v>12</v>
      </c>
      <c r="B41" s="11"/>
      <c r="C41" s="11"/>
      <c r="D41" s="11"/>
      <c r="E41" s="13"/>
      <c r="F41" s="13"/>
      <c r="G41" s="14"/>
      <c r="H41" s="31">
        <f>H37+H39</f>
        <v>400000</v>
      </c>
      <c r="I41" s="31">
        <f>I11+I18+I23+I28+I35</f>
        <v>400000</v>
      </c>
    </row>
    <row r="43" spans="1:9" x14ac:dyDescent="0.2">
      <c r="A43" t="s">
        <v>17</v>
      </c>
    </row>
    <row r="44" spans="1:9" x14ac:dyDescent="0.2">
      <c r="A44" t="s">
        <v>47</v>
      </c>
    </row>
    <row r="45" spans="1:9" x14ac:dyDescent="0.2">
      <c r="A45" t="s">
        <v>48</v>
      </c>
    </row>
  </sheetData>
  <mergeCells count="7">
    <mergeCell ref="H4:H6"/>
    <mergeCell ref="I4:I6"/>
    <mergeCell ref="A1:I1"/>
    <mergeCell ref="G4:G6"/>
    <mergeCell ref="F4:F6"/>
    <mergeCell ref="E4:E6"/>
    <mergeCell ref="B2:D2"/>
  </mergeCells>
  <phoneticPr fontId="0" type="noConversion"/>
  <printOptions horizontalCentered="1"/>
  <pageMargins left="0.5" right="0.5" top="1.04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2" sqref="A2"/>
    </sheetView>
  </sheetViews>
  <sheetFormatPr defaultRowHeight="12.75" x14ac:dyDescent="0.2"/>
  <cols>
    <col min="4" max="4" width="22.85546875" customWidth="1"/>
    <col min="5" max="5" width="13" customWidth="1"/>
  </cols>
  <sheetData>
    <row r="1" spans="1:5" x14ac:dyDescent="0.2">
      <c r="A1" s="53" t="s">
        <v>52</v>
      </c>
      <c r="B1" s="54"/>
      <c r="C1" s="54"/>
      <c r="D1" s="54"/>
      <c r="E1" s="55"/>
    </row>
    <row r="2" spans="1:5" x14ac:dyDescent="0.2">
      <c r="A2" s="5"/>
      <c r="B2" s="6"/>
      <c r="C2" s="6"/>
      <c r="D2" s="6"/>
      <c r="E2" s="33"/>
    </row>
    <row r="3" spans="1:5" x14ac:dyDescent="0.2">
      <c r="A3" s="5"/>
      <c r="B3" s="6"/>
      <c r="C3" s="6"/>
      <c r="D3" s="6"/>
      <c r="E3" s="33"/>
    </row>
    <row r="4" spans="1:5" ht="12.75" customHeight="1" x14ac:dyDescent="0.2">
      <c r="A4" s="5"/>
      <c r="B4" s="6"/>
      <c r="C4" s="6"/>
      <c r="D4" s="6"/>
      <c r="E4" s="51" t="s">
        <v>14</v>
      </c>
    </row>
    <row r="5" spans="1:5" x14ac:dyDescent="0.2">
      <c r="A5" s="5"/>
      <c r="B5" s="6"/>
      <c r="C5" s="6"/>
      <c r="D5" s="6"/>
      <c r="E5" s="52"/>
    </row>
    <row r="6" spans="1:5" x14ac:dyDescent="0.2">
      <c r="A6" s="5"/>
      <c r="B6" s="6"/>
      <c r="C6" s="6"/>
      <c r="D6" s="6"/>
      <c r="E6" s="52"/>
    </row>
    <row r="7" spans="1:5" x14ac:dyDescent="0.2">
      <c r="A7" s="42" t="s">
        <v>18</v>
      </c>
      <c r="B7" s="11"/>
      <c r="C7" s="11"/>
      <c r="D7" s="11"/>
      <c r="E7" s="16"/>
    </row>
    <row r="8" spans="1:5" x14ac:dyDescent="0.2">
      <c r="A8" s="10"/>
      <c r="B8" s="11" t="str">
        <f>'Internal Budget'!B8</f>
        <v>Principal Investigator(s)/Faculty</v>
      </c>
      <c r="C8" s="11"/>
      <c r="D8" s="12"/>
      <c r="E8" s="17">
        <f>'Internal Budget'!I8</f>
        <v>12000</v>
      </c>
    </row>
    <row r="9" spans="1:5" x14ac:dyDescent="0.2">
      <c r="A9" s="10"/>
      <c r="B9" s="11" t="str">
        <f>'Internal Budget'!B9</f>
        <v>Staff</v>
      </c>
      <c r="C9" s="11"/>
      <c r="D9" s="12"/>
      <c r="E9" s="17">
        <f>'Internal Budget'!I9</f>
        <v>16200</v>
      </c>
    </row>
    <row r="10" spans="1:5" ht="13.5" thickBot="1" x14ac:dyDescent="0.25">
      <c r="A10" s="10"/>
      <c r="B10" s="11" t="str">
        <f>'Internal Budget'!B10</f>
        <v>Student(s)</v>
      </c>
      <c r="C10" s="11"/>
      <c r="D10" s="12"/>
      <c r="E10" s="18">
        <f>'Internal Budget'!I10</f>
        <v>72000</v>
      </c>
    </row>
    <row r="11" spans="1:5" x14ac:dyDescent="0.2">
      <c r="A11" s="10"/>
      <c r="B11" s="11"/>
      <c r="C11" s="11" t="s">
        <v>4</v>
      </c>
      <c r="D11" s="11"/>
      <c r="E11" s="25">
        <f>'Internal Budget'!I11</f>
        <v>100200</v>
      </c>
    </row>
    <row r="12" spans="1:5" x14ac:dyDescent="0.2">
      <c r="A12" s="39"/>
      <c r="B12" s="40"/>
      <c r="C12" s="40"/>
      <c r="D12" s="40"/>
      <c r="E12" s="41"/>
    </row>
    <row r="13" spans="1:5" x14ac:dyDescent="0.2">
      <c r="A13" s="42" t="s">
        <v>0</v>
      </c>
      <c r="B13" s="11"/>
      <c r="C13" s="11"/>
      <c r="D13" s="11"/>
      <c r="E13" s="16"/>
    </row>
    <row r="14" spans="1:5" x14ac:dyDescent="0.2">
      <c r="A14" s="10"/>
      <c r="B14" s="11" t="str">
        <f>'Internal Budget'!B14</f>
        <v>Principal Investigator(s)/Faculty</v>
      </c>
      <c r="C14" s="11"/>
      <c r="D14" s="12"/>
      <c r="E14" s="17">
        <f>'Internal Budget'!I14</f>
        <v>3564</v>
      </c>
    </row>
    <row r="15" spans="1:5" x14ac:dyDescent="0.2">
      <c r="A15" s="10"/>
      <c r="B15" s="11" t="str">
        <f>'Internal Budget'!B15</f>
        <v>Staff</v>
      </c>
      <c r="C15" s="11"/>
      <c r="D15" s="12"/>
      <c r="E15" s="17">
        <f>'Internal Budget'!I15</f>
        <v>5670</v>
      </c>
    </row>
    <row r="16" spans="1:5" ht="13.5" thickBot="1" x14ac:dyDescent="0.25">
      <c r="A16" s="10"/>
      <c r="B16" s="11" t="str">
        <f>'Internal Budget'!B16</f>
        <v>Graduate students (insurance, etc.)</v>
      </c>
      <c r="C16" s="11"/>
      <c r="D16" s="12"/>
      <c r="E16" s="18">
        <f>'Internal Budget'!I16+'Internal Budget'!I17</f>
        <v>15768.000000000002</v>
      </c>
    </row>
    <row r="17" spans="1:5" x14ac:dyDescent="0.2">
      <c r="A17" s="10"/>
      <c r="B17" s="11"/>
      <c r="C17" s="11" t="s">
        <v>5</v>
      </c>
      <c r="D17" s="11"/>
      <c r="E17" s="25">
        <f>'Internal Budget'!I18</f>
        <v>125202</v>
      </c>
    </row>
    <row r="18" spans="1:5" x14ac:dyDescent="0.2">
      <c r="A18" s="39"/>
      <c r="B18" s="40"/>
      <c r="C18" s="40"/>
      <c r="D18" s="40"/>
      <c r="E18" s="41"/>
    </row>
    <row r="19" spans="1:5" x14ac:dyDescent="0.2">
      <c r="A19" s="42" t="s">
        <v>1</v>
      </c>
      <c r="B19" s="11"/>
      <c r="C19" s="11"/>
      <c r="D19" s="11"/>
      <c r="E19" s="16"/>
    </row>
    <row r="20" spans="1:5" x14ac:dyDescent="0.2">
      <c r="A20" s="10"/>
      <c r="B20" s="45" t="str">
        <f>'Internal Budget'!B21</f>
        <v>AM Production Room Console</v>
      </c>
      <c r="C20" s="11"/>
      <c r="D20" s="12"/>
      <c r="E20" s="17">
        <f>'Internal Budget'!I21</f>
        <v>32000</v>
      </c>
    </row>
    <row r="21" spans="1:5" ht="13.5" thickBot="1" x14ac:dyDescent="0.25">
      <c r="A21" s="10"/>
      <c r="B21" s="32" t="str">
        <f>'Internal Budget'!B22</f>
        <v>FM Production Room Console</v>
      </c>
      <c r="C21" s="11"/>
      <c r="D21" s="12"/>
      <c r="E21" s="18">
        <f>'Internal Budget'!I22</f>
        <v>27348</v>
      </c>
    </row>
    <row r="22" spans="1:5" x14ac:dyDescent="0.2">
      <c r="A22" s="10"/>
      <c r="B22" s="11"/>
      <c r="C22" s="11" t="s">
        <v>6</v>
      </c>
      <c r="D22" s="11"/>
      <c r="E22" s="25">
        <f>'Internal Budget'!I23</f>
        <v>59348</v>
      </c>
    </row>
    <row r="23" spans="1:5" x14ac:dyDescent="0.2">
      <c r="A23" s="5"/>
      <c r="B23" s="6"/>
      <c r="C23" s="6"/>
      <c r="D23" s="6"/>
      <c r="E23" s="9"/>
    </row>
    <row r="24" spans="1:5" x14ac:dyDescent="0.2">
      <c r="A24" s="42" t="s">
        <v>2</v>
      </c>
      <c r="B24" s="11"/>
      <c r="C24" s="11"/>
      <c r="D24" s="11"/>
      <c r="E24" s="16"/>
    </row>
    <row r="25" spans="1:5" x14ac:dyDescent="0.2">
      <c r="A25" s="10"/>
      <c r="B25" s="11" t="str">
        <f>'Internal Budget'!B26</f>
        <v>Fieldwork in Texas</v>
      </c>
      <c r="C25" s="11"/>
      <c r="D25" s="12"/>
      <c r="E25" s="17">
        <f>'Internal Budget'!I26</f>
        <v>3000</v>
      </c>
    </row>
    <row r="26" spans="1:5" ht="13.5" thickBot="1" x14ac:dyDescent="0.25">
      <c r="A26" s="10"/>
      <c r="B26" s="11" t="str">
        <f>'Internal Budget'!B27</f>
        <v>Fieldwork in Chicago</v>
      </c>
      <c r="C26" s="11"/>
      <c r="D26" s="12"/>
      <c r="E26" s="18">
        <f>'Internal Budget'!I27</f>
        <v>3000</v>
      </c>
    </row>
    <row r="27" spans="1:5" x14ac:dyDescent="0.2">
      <c r="A27" s="10"/>
      <c r="B27" s="11"/>
      <c r="C27" s="11" t="s">
        <v>7</v>
      </c>
      <c r="D27" s="11"/>
      <c r="E27" s="25">
        <f>'Internal Budget'!I28</f>
        <v>6000</v>
      </c>
    </row>
    <row r="28" spans="1:5" x14ac:dyDescent="0.2">
      <c r="A28" s="5"/>
      <c r="B28" s="6"/>
      <c r="C28" s="6"/>
      <c r="D28" s="6"/>
      <c r="E28" s="9"/>
    </row>
    <row r="29" spans="1:5" x14ac:dyDescent="0.2">
      <c r="A29" s="42" t="s">
        <v>3</v>
      </c>
      <c r="B29" s="11"/>
      <c r="C29" s="11"/>
      <c r="D29" s="11"/>
      <c r="E29" s="16"/>
    </row>
    <row r="30" spans="1:5" x14ac:dyDescent="0.2">
      <c r="A30" s="10"/>
      <c r="B30" s="27" t="str">
        <f>'Internal Budget'!B31</f>
        <v>Subcontract subject to F&amp;A (&gt; $25K)</v>
      </c>
      <c r="C30" s="27"/>
      <c r="D30" s="28"/>
      <c r="E30" s="26">
        <f>'Internal Budget'!I31</f>
        <v>75500</v>
      </c>
    </row>
    <row r="31" spans="1:5" x14ac:dyDescent="0.2">
      <c r="A31" s="10"/>
      <c r="B31" s="27" t="str">
        <f>'Internal Budget'!B32</f>
        <v>Subcontract NOT subject to F&amp;A (&lt; $25K)</v>
      </c>
      <c r="C31" s="27"/>
      <c r="D31" s="28"/>
      <c r="E31" s="26">
        <f>'Internal Budget'!I32</f>
        <v>22500</v>
      </c>
    </row>
    <row r="32" spans="1:5" x14ac:dyDescent="0.2">
      <c r="A32" s="10"/>
      <c r="B32" s="11" t="s">
        <v>31</v>
      </c>
      <c r="C32" s="11"/>
      <c r="D32" s="12"/>
      <c r="E32" s="17">
        <f>'Internal Budget'!I33</f>
        <v>4500</v>
      </c>
    </row>
    <row r="33" spans="1:5" ht="13.5" thickBot="1" x14ac:dyDescent="0.25">
      <c r="A33" s="10"/>
      <c r="B33" s="11" t="str">
        <f>'Internal Budget'!B34</f>
        <v>Consultants</v>
      </c>
      <c r="C33" s="11"/>
      <c r="D33" s="12"/>
      <c r="E33" s="18">
        <f>'Internal Budget'!I34</f>
        <v>6750</v>
      </c>
    </row>
    <row r="34" spans="1:5" x14ac:dyDescent="0.2">
      <c r="A34" s="10"/>
      <c r="B34" s="11"/>
      <c r="C34" s="11" t="s">
        <v>9</v>
      </c>
      <c r="D34" s="11"/>
      <c r="E34" s="25">
        <f>'Internal Budget'!I35</f>
        <v>109250</v>
      </c>
    </row>
    <row r="35" spans="1:5" x14ac:dyDescent="0.2">
      <c r="A35" s="5"/>
      <c r="B35" s="6"/>
      <c r="C35" s="6"/>
      <c r="D35" s="6"/>
      <c r="E35" s="9"/>
    </row>
    <row r="36" spans="1:5" x14ac:dyDescent="0.2">
      <c r="A36" s="42" t="s">
        <v>21</v>
      </c>
      <c r="B36" s="11"/>
      <c r="C36" s="11"/>
      <c r="D36" s="11"/>
      <c r="E36" s="44">
        <f>'Internal Budget'!I41</f>
        <v>400000</v>
      </c>
    </row>
    <row r="37" spans="1:5" x14ac:dyDescent="0.2">
      <c r="A37" s="5"/>
      <c r="B37" s="6"/>
      <c r="C37" s="6"/>
      <c r="D37" s="6"/>
      <c r="E37" s="9"/>
    </row>
    <row r="38" spans="1:5" x14ac:dyDescent="0.2">
      <c r="A38" t="s">
        <v>38</v>
      </c>
    </row>
    <row r="39" spans="1:5" x14ac:dyDescent="0.2">
      <c r="A39" t="s">
        <v>39</v>
      </c>
    </row>
  </sheetData>
  <mergeCells count="2">
    <mergeCell ref="E4:E6"/>
    <mergeCell ref="A1:E1"/>
  </mergeCells>
  <phoneticPr fontId="3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0" sqref="A20:F20"/>
    </sheetView>
  </sheetViews>
  <sheetFormatPr defaultRowHeight="12.75" x14ac:dyDescent="0.2"/>
  <cols>
    <col min="1" max="1" width="14.85546875" customWidth="1"/>
    <col min="3" max="3" width="14.42578125" bestFit="1" customWidth="1"/>
    <col min="6" max="7" width="10.140625" bestFit="1" customWidth="1"/>
  </cols>
  <sheetData>
    <row r="1" spans="1:7" x14ac:dyDescent="0.2">
      <c r="A1" s="63" t="s">
        <v>49</v>
      </c>
      <c r="B1" s="64"/>
      <c r="C1" s="64"/>
      <c r="D1" s="64"/>
      <c r="E1" s="64"/>
      <c r="F1" s="65"/>
    </row>
    <row r="2" spans="1:7" x14ac:dyDescent="0.2">
      <c r="A2" s="66" t="s">
        <v>42</v>
      </c>
      <c r="B2" s="66"/>
      <c r="C2" s="66"/>
      <c r="D2" s="66"/>
      <c r="E2" s="66"/>
      <c r="F2" s="66"/>
    </row>
    <row r="3" spans="1:7" x14ac:dyDescent="0.2">
      <c r="A3" t="s">
        <v>35</v>
      </c>
      <c r="F3" s="3">
        <f>'Internal Budget'!I18</f>
        <v>125202</v>
      </c>
    </row>
    <row r="4" spans="1:7" x14ac:dyDescent="0.2">
      <c r="A4" t="s">
        <v>27</v>
      </c>
      <c r="F4" s="3">
        <f>'Internal Budget'!I23</f>
        <v>59348</v>
      </c>
    </row>
    <row r="5" spans="1:7" x14ac:dyDescent="0.2">
      <c r="A5" t="s">
        <v>28</v>
      </c>
      <c r="F5" s="3">
        <f>'Internal Budget'!I28</f>
        <v>6000</v>
      </c>
    </row>
    <row r="6" spans="1:7" x14ac:dyDescent="0.2">
      <c r="A6" s="37" t="s">
        <v>29</v>
      </c>
      <c r="B6" s="37"/>
      <c r="C6" s="37"/>
      <c r="D6" s="37"/>
      <c r="E6" s="37"/>
      <c r="F6" s="38">
        <f>'Internal Budget'!I35</f>
        <v>109250</v>
      </c>
    </row>
    <row r="7" spans="1:7" x14ac:dyDescent="0.2">
      <c r="A7" s="35" t="s">
        <v>30</v>
      </c>
      <c r="B7" s="35"/>
      <c r="C7" s="35"/>
      <c r="D7" s="35"/>
      <c r="E7" s="35"/>
      <c r="F7" s="36">
        <f>'Internal Budget'!I41</f>
        <v>400000</v>
      </c>
      <c r="G7" s="3"/>
    </row>
    <row r="12" spans="1:7" x14ac:dyDescent="0.2">
      <c r="A12" s="63" t="s">
        <v>50</v>
      </c>
      <c r="B12" s="64"/>
      <c r="C12" s="64"/>
      <c r="D12" s="64"/>
      <c r="E12" s="64"/>
      <c r="F12" s="65"/>
    </row>
    <row r="13" spans="1:7" x14ac:dyDescent="0.2">
      <c r="A13" s="66" t="s">
        <v>42</v>
      </c>
      <c r="B13" s="66"/>
      <c r="C13" s="66"/>
      <c r="D13" s="66"/>
      <c r="E13" s="66"/>
      <c r="F13" s="66"/>
    </row>
    <row r="14" spans="1:7" x14ac:dyDescent="0.2">
      <c r="A14" t="s">
        <v>41</v>
      </c>
      <c r="F14" s="36">
        <f>'Internal Budget'!I41</f>
        <v>400000</v>
      </c>
    </row>
    <row r="19" spans="1:6" x14ac:dyDescent="0.2">
      <c r="A19" s="63" t="s">
        <v>51</v>
      </c>
      <c r="B19" s="64"/>
      <c r="C19" s="64"/>
      <c r="D19" s="64"/>
      <c r="E19" s="64"/>
      <c r="F19" s="65"/>
    </row>
    <row r="20" spans="1:6" x14ac:dyDescent="0.2">
      <c r="A20" s="66" t="s">
        <v>42</v>
      </c>
      <c r="B20" s="66"/>
      <c r="C20" s="66"/>
      <c r="D20" s="66"/>
      <c r="E20" s="66"/>
      <c r="F20" s="66"/>
    </row>
    <row r="21" spans="1:6" x14ac:dyDescent="0.2">
      <c r="A21" t="s">
        <v>43</v>
      </c>
      <c r="C21" s="46">
        <v>39356</v>
      </c>
      <c r="F21" s="3">
        <v>100000</v>
      </c>
    </row>
    <row r="22" spans="1:6" x14ac:dyDescent="0.2">
      <c r="A22" t="s">
        <v>44</v>
      </c>
      <c r="C22" s="46">
        <v>39448</v>
      </c>
      <c r="F22" s="3">
        <v>100000</v>
      </c>
    </row>
    <row r="23" spans="1:6" x14ac:dyDescent="0.2">
      <c r="A23" t="s">
        <v>45</v>
      </c>
      <c r="C23" s="46">
        <v>39539</v>
      </c>
      <c r="F23" s="3">
        <v>100000</v>
      </c>
    </row>
    <row r="24" spans="1:6" x14ac:dyDescent="0.2">
      <c r="A24" s="37" t="s">
        <v>46</v>
      </c>
      <c r="B24" s="37"/>
      <c r="C24" s="47">
        <v>39630</v>
      </c>
      <c r="D24" s="37"/>
      <c r="E24" s="37"/>
      <c r="F24" s="38">
        <v>100000</v>
      </c>
    </row>
    <row r="25" spans="1:6" x14ac:dyDescent="0.2">
      <c r="A25" s="35" t="s">
        <v>30</v>
      </c>
      <c r="B25" s="35"/>
      <c r="C25" s="35"/>
      <c r="D25" s="35"/>
      <c r="E25" s="35"/>
      <c r="F25" s="36">
        <f>'Internal Budget'!I41</f>
        <v>400000</v>
      </c>
    </row>
  </sheetData>
  <mergeCells count="6">
    <mergeCell ref="A19:F19"/>
    <mergeCell ref="A20:F20"/>
    <mergeCell ref="A1:F1"/>
    <mergeCell ref="A12:F12"/>
    <mergeCell ref="A2:F2"/>
    <mergeCell ref="A13:F13"/>
  </mergeCells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Internal Budget</vt:lpstr>
      <vt:lpstr>Industry Detailed Budget</vt:lpstr>
      <vt:lpstr>Industry Simplified Budgets</vt:lpstr>
    </vt:vector>
  </TitlesOfParts>
  <Company>University 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Otto</dc:creator>
  <cp:lastModifiedBy>Tallman, Danielle I</cp:lastModifiedBy>
  <cp:lastPrinted>2007-09-18T12:46:49Z</cp:lastPrinted>
  <dcterms:created xsi:type="dcterms:W3CDTF">1999-04-29T19:25:42Z</dcterms:created>
  <dcterms:modified xsi:type="dcterms:W3CDTF">2023-06-26T13:50:09Z</dcterms:modified>
</cp:coreProperties>
</file>