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owa-my.sharepoint.com/personal/ditallman_uiowa_edu/Documents/Desktop/Website CleanUp/Passed Accessibility Checks/"/>
    </mc:Choice>
  </mc:AlternateContent>
  <xr:revisionPtr revIDLastSave="16" documentId="8_{CFD59143-4D77-498D-B60B-C7BD0ADABC77}" xr6:coauthVersionLast="47" xr6:coauthVersionMax="47" xr10:uidLastSave="{74F2B720-D3FC-4E4C-A6A4-CD6990990B95}"/>
  <bookViews>
    <workbookView xWindow="-110" yWindow="-110" windowWidth="19420" windowHeight="10420" xr2:uid="{00000000-000D-0000-FFFF-FFFF00000000}"/>
  </bookViews>
  <sheets>
    <sheet name="UIHC" sheetId="2" r:id="rId1"/>
  </sheets>
  <definedNames>
    <definedName name="_xlnm.Print_Area" localSheetId="0">UIHC!$A$1:$V$81</definedName>
    <definedName name="_xlnm.Print_Titles" localSheetId="0">UIHC!$1:$4</definedName>
    <definedName name="Z_2896B894_1FD1_4640_92AE_452627288B9E_.wvu.PrintTitles" localSheetId="0" hidden="1">UIHC!$1:$4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3" i="2" l="1"/>
  <c r="V32" i="2"/>
  <c r="V35" i="2"/>
  <c r="V36" i="2"/>
  <c r="V27" i="2"/>
  <c r="V17" i="2"/>
  <c r="B21" i="2"/>
  <c r="B37" i="2"/>
  <c r="B40" i="2"/>
  <c r="V34" i="2"/>
  <c r="F61" i="2"/>
  <c r="F64" i="2"/>
  <c r="F63" i="2"/>
  <c r="F60" i="2"/>
  <c r="F57" i="2"/>
  <c r="F59" i="2"/>
  <c r="F58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C37" i="2"/>
  <c r="C38" i="2" s="1"/>
  <c r="D37" i="2"/>
  <c r="D38" i="2"/>
  <c r="D39" i="2" s="1"/>
  <c r="D45" i="2" s="1"/>
  <c r="E37" i="2"/>
  <c r="E38" i="2" s="1"/>
  <c r="E39" i="2" s="1"/>
  <c r="D46" i="2" s="1"/>
  <c r="F37" i="2"/>
  <c r="F38" i="2" s="1"/>
  <c r="G37" i="2"/>
  <c r="H37" i="2"/>
  <c r="H38" i="2"/>
  <c r="I37" i="2"/>
  <c r="I40" i="2"/>
  <c r="J37" i="2"/>
  <c r="J38" i="2"/>
  <c r="J39" i="2" s="1"/>
  <c r="D51" i="2" s="1"/>
  <c r="K37" i="2"/>
  <c r="K40" i="2" s="1"/>
  <c r="K38" i="2"/>
  <c r="L37" i="2"/>
  <c r="L38" i="2"/>
  <c r="M37" i="2"/>
  <c r="M38" i="2"/>
  <c r="M39" i="2" s="1"/>
  <c r="D54" i="2" s="1"/>
  <c r="N37" i="2"/>
  <c r="N38" i="2"/>
  <c r="O37" i="2"/>
  <c r="P37" i="2"/>
  <c r="P38" i="2" s="1"/>
  <c r="P39" i="2" s="1"/>
  <c r="Q37" i="2"/>
  <c r="Q38" i="2" s="1"/>
  <c r="Q39" i="2" s="1"/>
  <c r="Q40" i="2"/>
  <c r="R37" i="2"/>
  <c r="S37" i="2"/>
  <c r="S38" i="2"/>
  <c r="T37" i="2"/>
  <c r="T38" i="2"/>
  <c r="T39" i="2"/>
  <c r="D60" i="2" s="1"/>
  <c r="U37" i="2"/>
  <c r="U38" i="2" s="1"/>
  <c r="U39" i="2" s="1"/>
  <c r="D61" i="2" s="1"/>
  <c r="F40" i="2"/>
  <c r="J40" i="2"/>
  <c r="M40" i="2"/>
  <c r="N40" i="2"/>
  <c r="T40" i="2"/>
  <c r="V9" i="2"/>
  <c r="V10" i="2"/>
  <c r="V11" i="2"/>
  <c r="V12" i="2"/>
  <c r="V13" i="2"/>
  <c r="V14" i="2"/>
  <c r="V15" i="2"/>
  <c r="V16" i="2"/>
  <c r="V18" i="2"/>
  <c r="V19" i="2"/>
  <c r="V20" i="2"/>
  <c r="V37" i="2" s="1"/>
  <c r="V22" i="2"/>
  <c r="V23" i="2"/>
  <c r="V24" i="2"/>
  <c r="V25" i="2"/>
  <c r="V26" i="2"/>
  <c r="V28" i="2"/>
  <c r="V29" i="2"/>
  <c r="V30" i="2"/>
  <c r="V31" i="2"/>
  <c r="L63" i="2"/>
  <c r="L64" i="2" s="1"/>
  <c r="V21" i="2"/>
  <c r="L40" i="2"/>
  <c r="H40" i="2"/>
  <c r="D40" i="2"/>
  <c r="H39" i="2"/>
  <c r="D49" i="2" s="1"/>
  <c r="O40" i="2"/>
  <c r="O39" i="2"/>
  <c r="D56" i="2" s="1"/>
  <c r="P40" i="2"/>
  <c r="O38" i="2"/>
  <c r="I38" i="2"/>
  <c r="I39" i="2"/>
  <c r="D50" i="2" s="1"/>
  <c r="F62" i="2"/>
  <c r="C40" i="2"/>
  <c r="F65" i="2"/>
  <c r="G40" i="2"/>
  <c r="B38" i="2"/>
  <c r="B39" i="2" s="1"/>
  <c r="D43" i="2" s="1"/>
  <c r="E43" i="2" s="1"/>
  <c r="F66" i="2"/>
  <c r="L39" i="2"/>
  <c r="D53" i="2"/>
  <c r="S40" i="2"/>
  <c r="E40" i="2"/>
  <c r="G38" i="2"/>
  <c r="G39" i="2" s="1"/>
  <c r="D48" i="2" s="1"/>
  <c r="S39" i="2"/>
  <c r="N39" i="2"/>
  <c r="D55" i="2" s="1"/>
  <c r="V40" i="2" l="1"/>
  <c r="V38" i="2"/>
  <c r="V39" i="2" s="1"/>
  <c r="D62" i="2"/>
  <c r="D66" i="2"/>
  <c r="D65" i="2"/>
  <c r="D64" i="2"/>
  <c r="D63" i="2"/>
  <c r="R39" i="2"/>
  <c r="L50" i="2" s="1"/>
  <c r="L65" i="2"/>
  <c r="K39" i="2"/>
  <c r="D52" i="2" s="1"/>
  <c r="U40" i="2"/>
  <c r="C39" i="2"/>
  <c r="D44" i="2" s="1"/>
  <c r="E44" i="2" s="1"/>
  <c r="E45" i="2" s="1"/>
  <c r="E46" i="2" s="1"/>
  <c r="R40" i="2"/>
  <c r="R38" i="2"/>
  <c r="F39" i="2"/>
  <c r="D47" i="2" s="1"/>
  <c r="E47" i="2" l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D57" i="2"/>
  <c r="D58" i="2" l="1"/>
  <c r="D59" i="2"/>
  <c r="E58" i="2"/>
  <c r="E59" i="2" s="1"/>
  <c r="E60" i="2" s="1"/>
  <c r="E61" i="2" s="1"/>
  <c r="E62" i="2" s="1"/>
  <c r="E63" i="2" s="1"/>
  <c r="E64" i="2" s="1"/>
  <c r="E65" i="2" s="1"/>
  <c r="E66" i="2" s="1"/>
  <c r="E6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Maura Venzon</author>
  </authors>
  <commentList>
    <comment ref="C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Cycles are 28 days</t>
        </r>
      </text>
    </comment>
    <comment ref="C20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if done w/in 14 days does not have to be repeated on C1D1</t>
        </r>
      </text>
    </comment>
    <comment ref="B2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Three ECGS will be performed during screening period, these ECGS should be performed at approx the same time of day on at least 2 different days </t>
        </r>
      </text>
    </comment>
    <comment ref="C2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pre and post infusion, 60 min window</t>
        </r>
      </text>
    </comment>
    <comment ref="G2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pre and post infusion</t>
        </r>
      </text>
    </comment>
    <comment ref="H21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pre and post infusion</t>
        </r>
      </text>
    </comment>
    <comment ref="K21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pre and post infusion</t>
        </r>
      </text>
    </comment>
    <comment ref="L21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during infusion</t>
        </r>
      </text>
    </comment>
    <comment ref="U23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only up to day 45 post final inf.</t>
        </r>
      </text>
    </comment>
    <comment ref="C25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virtals needed at 1,2,and 4 hours post infusion</t>
        </r>
      </text>
    </comment>
    <comment ref="C26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prior to infusion</t>
        </r>
      </text>
    </comment>
    <comment ref="D26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day 3 or 4</t>
        </r>
      </text>
    </comment>
    <comment ref="E26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prior to infusion</t>
        </r>
      </text>
    </comment>
    <comment ref="F26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prior to infusion</t>
        </r>
      </text>
    </comment>
    <comment ref="G26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prior to infusion</t>
        </r>
      </text>
    </comment>
    <comment ref="H26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prior to inf</t>
        </r>
      </text>
    </comment>
    <comment ref="J26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prior to inf.</t>
        </r>
      </text>
    </comment>
    <comment ref="L26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prior to inf</t>
        </r>
      </text>
    </comment>
    <comment ref="N26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prior to inf.</t>
        </r>
      </text>
    </comment>
    <comment ref="P26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prior to inf</t>
        </r>
      </text>
    </comment>
    <comment ref="R26" authorId="0" shapeId="0" xr:uid="{00000000-0006-0000-0000-000015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prior to inf.</t>
        </r>
      </text>
    </comment>
    <comment ref="B27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TPC=$50, US=$217, Faciliyt/Phys Chg max $1225, Pathology review is waived.</t>
        </r>
      </text>
    </comment>
    <comment ref="C28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pre and post infusion, and 2 hr post post inf</t>
        </r>
      </text>
    </comment>
    <comment ref="D28" authorId="0" shapeId="0" xr:uid="{00000000-0006-0000-0000-000018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only 1 sample-no inf</t>
        </r>
      </text>
    </comment>
    <comment ref="E28" authorId="0" shapeId="0" xr:uid="{00000000-0006-0000-0000-000019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pre and post inf</t>
        </r>
      </text>
    </comment>
    <comment ref="F28" authorId="0" shapeId="0" xr:uid="{00000000-0006-0000-0000-00001A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pre and post inf</t>
        </r>
      </text>
    </comment>
    <comment ref="G28" authorId="0" shapeId="0" xr:uid="{00000000-0006-0000-0000-00001B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pre and post infusion, and 2 hr post post inf</t>
        </r>
      </text>
    </comment>
    <comment ref="H28" authorId="0" shapeId="0" xr:uid="{00000000-0006-0000-0000-00001C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pre and post inf</t>
        </r>
      </text>
    </comment>
    <comment ref="J28" authorId="0" shapeId="0" xr:uid="{00000000-0006-0000-0000-00001D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pre and post inf</t>
        </r>
      </text>
    </comment>
    <comment ref="L28" authorId="0" shapeId="0" xr:uid="{00000000-0006-0000-0000-00001E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pre and post inf</t>
        </r>
      </text>
    </comment>
    <comment ref="N28" authorId="0" shapeId="0" xr:uid="{00000000-0006-0000-0000-00001F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pre and post inf</t>
        </r>
      </text>
    </comment>
    <comment ref="P28" authorId="0" shapeId="0" xr:uid="{00000000-0006-0000-0000-000020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pre and post inf</t>
        </r>
      </text>
    </comment>
    <comment ref="R28" authorId="0" shapeId="0" xr:uid="{00000000-0006-0000-0000-000021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pre and post inf</t>
        </r>
      </text>
    </comment>
    <comment ref="C29" authorId="0" shapeId="0" xr:uid="{00000000-0006-0000-0000-000022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pre infusion</t>
        </r>
      </text>
    </comment>
    <comment ref="F29" authorId="0" shapeId="0" xr:uid="{00000000-0006-0000-0000-000023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pre infusion</t>
        </r>
      </text>
    </comment>
    <comment ref="H29" authorId="0" shapeId="0" xr:uid="{00000000-0006-0000-0000-000024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pre infusion</t>
        </r>
      </text>
    </comment>
    <comment ref="J29" authorId="0" shapeId="0" xr:uid="{00000000-0006-0000-0000-000025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pre infusion</t>
        </r>
      </text>
    </comment>
    <comment ref="L29" authorId="0" shapeId="0" xr:uid="{00000000-0006-0000-0000-000026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pre infusion</t>
        </r>
      </text>
    </comment>
    <comment ref="N29" authorId="0" shapeId="0" xr:uid="{00000000-0006-0000-0000-000027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pre infusion</t>
        </r>
      </text>
    </comment>
    <comment ref="P29" authorId="0" shapeId="0" xr:uid="{00000000-0006-0000-0000-000028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pre infusion</t>
        </r>
      </text>
    </comment>
    <comment ref="R29" authorId="0" shapeId="0" xr:uid="{00000000-0006-0000-0000-000029000000}">
      <text>
        <r>
          <rPr>
            <b/>
            <sz val="8"/>
            <color indexed="81"/>
            <rFont val="Tahoma"/>
            <family val="2"/>
          </rPr>
          <t>Maura Venzon:</t>
        </r>
        <r>
          <rPr>
            <sz val="8"/>
            <color indexed="81"/>
            <rFont val="Tahoma"/>
            <family val="2"/>
          </rPr>
          <t xml:space="preserve">
pre infusion</t>
        </r>
      </text>
    </comment>
  </commentList>
</comments>
</file>

<file path=xl/sharedStrings.xml><?xml version="1.0" encoding="utf-8"?>
<sst xmlns="http://schemas.openxmlformats.org/spreadsheetml/2006/main" count="191" uniqueCount="128">
  <si>
    <t>Protocol Title</t>
  </si>
  <si>
    <t>Study Center</t>
  </si>
  <si>
    <t>University of Iowa Hospitals &amp; Clinics</t>
  </si>
  <si>
    <t>Principal Investigator</t>
  </si>
  <si>
    <t>Study Coordinator</t>
  </si>
  <si>
    <t>Total</t>
  </si>
  <si>
    <t>Subtotal</t>
  </si>
  <si>
    <t>Indirect costs ( 25 %)</t>
  </si>
  <si>
    <t>TOTAL</t>
  </si>
  <si>
    <t>Data Mgmt-e-CRF's</t>
  </si>
  <si>
    <t>Invoice Items (Includes overhead and departmental fees)</t>
  </si>
  <si>
    <t>Screening Failures</t>
  </si>
  <si>
    <t>Pharmacy Yearly Renewal Fee</t>
  </si>
  <si>
    <t>Annually</t>
  </si>
  <si>
    <t>Serious  Adverse Event Reporting</t>
  </si>
  <si>
    <t>Each</t>
  </si>
  <si>
    <t>Protocol Amendment</t>
  </si>
  <si>
    <t>Each after contract signed</t>
  </si>
  <si>
    <t>Monitor Change</t>
  </si>
  <si>
    <t>Each change</t>
  </si>
  <si>
    <t>Yearly Study Maintenance Fee</t>
  </si>
  <si>
    <t>Central Lab</t>
  </si>
  <si>
    <t>Occurance</t>
  </si>
  <si>
    <t>Study Coordaintor FEes</t>
  </si>
  <si>
    <r>
      <t>Start Up Costs</t>
    </r>
    <r>
      <rPr>
        <b/>
        <u/>
        <sz val="6"/>
        <rFont val="Arial"/>
        <family val="2"/>
      </rPr>
      <t xml:space="preserve"> </t>
    </r>
    <r>
      <rPr>
        <b/>
        <u/>
        <sz val="6.5"/>
        <rFont val="Arial"/>
        <family val="2"/>
      </rPr>
      <t>(non-negotiable, non-refundable, payable within 30 days of execution of agreement)</t>
    </r>
  </si>
  <si>
    <t>Administration Fee</t>
  </si>
  <si>
    <t>Department Fee</t>
  </si>
  <si>
    <t>HSO Processing Fee*</t>
  </si>
  <si>
    <t>Reg Preparation/ Submission</t>
  </si>
  <si>
    <t>Pharmacy set up fee - 1st Year</t>
  </si>
  <si>
    <t>sub total</t>
  </si>
  <si>
    <t>Indirect costs (25%)</t>
  </si>
  <si>
    <t>*there are no indirect costs on HSO</t>
  </si>
  <si>
    <t>Each Yr after 1st</t>
  </si>
  <si>
    <t>Each Patient-max 2</t>
  </si>
  <si>
    <t>Sponsor/Protocol No./Version</t>
  </si>
  <si>
    <t>Procedure</t>
  </si>
  <si>
    <t>Screening Visit</t>
  </si>
  <si>
    <t>Day -30 to Day 1</t>
  </si>
  <si>
    <t>Cycle 1</t>
  </si>
  <si>
    <t>Day 1</t>
  </si>
  <si>
    <t>Inf. 1</t>
  </si>
  <si>
    <t>Day 3-4</t>
  </si>
  <si>
    <t>Day 8</t>
  </si>
  <si>
    <t>Day 15</t>
  </si>
  <si>
    <t>Day 22</t>
  </si>
  <si>
    <t>Inf. 2</t>
  </si>
  <si>
    <t>Inf. 4</t>
  </si>
  <si>
    <t>Inf. 3</t>
  </si>
  <si>
    <t>*Approved 6/13/11</t>
  </si>
  <si>
    <t xml:space="preserve">Inf. 3 </t>
  </si>
  <si>
    <t>Cycle 2</t>
  </si>
  <si>
    <t>Cycle 3</t>
  </si>
  <si>
    <t xml:space="preserve"> Per Cycle: Additional Cycles</t>
  </si>
  <si>
    <t>Informed Consent</t>
  </si>
  <si>
    <t>Medical History</t>
  </si>
  <si>
    <t>Incl/Excl Criteria</t>
  </si>
  <si>
    <t>Physcial Exam</t>
  </si>
  <si>
    <t>Vitals</t>
  </si>
  <si>
    <t>Hematology panel, PT, aPTT</t>
  </si>
  <si>
    <t>Chemistry Panel</t>
  </si>
  <si>
    <t>Serum Pregnancy test</t>
  </si>
  <si>
    <t>12 lead ECG</t>
  </si>
  <si>
    <t>Seriology for viral infection</t>
  </si>
  <si>
    <t>AE</t>
  </si>
  <si>
    <t>Concom Meds</t>
  </si>
  <si>
    <t>Plasma samples for serum-based PD biomarkers</t>
  </si>
  <si>
    <t>Biopsy for tissue-based PD biomarkers</t>
  </si>
  <si>
    <t>Plasma sample for HAHA assessment</t>
  </si>
  <si>
    <t>ECOG assessment</t>
  </si>
  <si>
    <t>CT scan or MRI-every 8 wks, Chest, AB, Pelvis</t>
  </si>
  <si>
    <t>Brain MRI-Screen</t>
  </si>
  <si>
    <t>x3</t>
  </si>
  <si>
    <t>x2</t>
  </si>
  <si>
    <t>x1</t>
  </si>
  <si>
    <t>Urine pregnancy Test-every other cycle starting at cycle 3</t>
  </si>
  <si>
    <t xml:space="preserve"> C 5,7,9..</t>
  </si>
  <si>
    <t xml:space="preserve">Every Month </t>
  </si>
  <si>
    <t>Every 8 weeks until DP</t>
  </si>
  <si>
    <t>Urinalysis</t>
  </si>
  <si>
    <t>PT, PTT</t>
  </si>
  <si>
    <t>CRU NSOC x2</t>
  </si>
  <si>
    <t>CRU NSOCx1</t>
  </si>
  <si>
    <t>$ to SC</t>
  </si>
  <si>
    <t>SC $</t>
  </si>
  <si>
    <t>$</t>
  </si>
  <si>
    <t>Proced.</t>
  </si>
  <si>
    <t>Screening</t>
  </si>
  <si>
    <t>C1D1</t>
  </si>
  <si>
    <t>C1D3/4</t>
  </si>
  <si>
    <t>C1D8</t>
  </si>
  <si>
    <t>C1D15</t>
  </si>
  <si>
    <t>C1D22</t>
  </si>
  <si>
    <t>C2D1</t>
  </si>
  <si>
    <t>C2D8</t>
  </si>
  <si>
    <t>C2D15</t>
  </si>
  <si>
    <t>C2D22</t>
  </si>
  <si>
    <t>C3D1</t>
  </si>
  <si>
    <t>C3D8</t>
  </si>
  <si>
    <t>C3D15</t>
  </si>
  <si>
    <t>C3D22</t>
  </si>
  <si>
    <t>Cycle 5</t>
  </si>
  <si>
    <t>Cycle 4</t>
  </si>
  <si>
    <t>Cycle 6</t>
  </si>
  <si>
    <t>Final Visit</t>
  </si>
  <si>
    <t>Post Study FU#1</t>
  </si>
  <si>
    <t>Post Study FU#2</t>
  </si>
  <si>
    <t>Post Study FU#3</t>
  </si>
  <si>
    <t>Post Study FU#4</t>
  </si>
  <si>
    <t>Post Study FU#5</t>
  </si>
  <si>
    <t>Post Study FU#6</t>
  </si>
  <si>
    <t xml:space="preserve"> Cumulative$</t>
  </si>
  <si>
    <t>*Morphotek will pay WIRB directly 7/28/11</t>
  </si>
  <si>
    <t>Additional Cycles</t>
  </si>
  <si>
    <t>Biopsy-Day 28 -1st 30 pts.</t>
  </si>
  <si>
    <t>INVOICE if done, 1st 30 pts</t>
  </si>
  <si>
    <t>CRU</t>
  </si>
  <si>
    <t>x / x / V2.0 08/15/11</t>
  </si>
  <si>
    <t>Dr. Spock</t>
  </si>
  <si>
    <t>Me</t>
  </si>
  <si>
    <t>Infusion or Drug</t>
  </si>
  <si>
    <t>The cure for cancer</t>
  </si>
  <si>
    <t xml:space="preserve">Plasma samples for serum concentration </t>
  </si>
  <si>
    <t>Pharmacy-Drug IV</t>
  </si>
  <si>
    <t>Final/ Early</t>
  </si>
  <si>
    <t>Termination Visit</t>
  </si>
  <si>
    <t>Post Study</t>
  </si>
  <si>
    <t>Follow-Up Visit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</si>
</sst>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1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color indexed="63"/>
      <name val="Arial Unicode MS"/>
    </font>
    <font>
      <sz val="8"/>
      <name val="Arial"/>
      <family val="2"/>
    </font>
    <font>
      <b/>
      <u/>
      <sz val="10"/>
      <name val="Arial"/>
      <family val="2"/>
    </font>
    <font>
      <b/>
      <u/>
      <sz val="6"/>
      <name val="Arial"/>
      <family val="2"/>
    </font>
    <font>
      <b/>
      <u/>
      <sz val="6.5"/>
      <name val="Arial"/>
      <family val="2"/>
    </font>
    <font>
      <b/>
      <sz val="10"/>
      <color indexed="1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/>
    <xf numFmtId="0" fontId="3" fillId="0" borderId="0" xfId="0" applyFont="1"/>
    <xf numFmtId="44" fontId="3" fillId="0" borderId="0" xfId="0" applyNumberFormat="1" applyFont="1"/>
    <xf numFmtId="44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1" applyNumberFormat="1" applyFont="1" applyFill="1" applyBorder="1" applyAlignment="1">
      <alignment horizontal="center"/>
    </xf>
    <xf numFmtId="0" fontId="5" fillId="0" borderId="0" xfId="0" applyFont="1"/>
    <xf numFmtId="165" fontId="5" fillId="0" borderId="1" xfId="1" applyNumberFormat="1" applyFont="1" applyFill="1" applyBorder="1"/>
    <xf numFmtId="165" fontId="3" fillId="0" borderId="1" xfId="0" applyNumberFormat="1" applyFont="1" applyBorder="1"/>
    <xf numFmtId="165" fontId="3" fillId="0" borderId="1" xfId="1" applyNumberFormat="1" applyFont="1" applyFill="1" applyBorder="1" applyAlignment="1">
      <alignment shrinkToFit="1"/>
    </xf>
    <xf numFmtId="165" fontId="3" fillId="0" borderId="1" xfId="1" applyNumberFormat="1" applyFont="1" applyFill="1" applyBorder="1" applyAlignment="1">
      <alignment horizontal="center" shrinkToFit="1"/>
    </xf>
    <xf numFmtId="165" fontId="5" fillId="0" borderId="0" xfId="1" applyNumberFormat="1" applyFont="1" applyFill="1" applyBorder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6" fillId="0" borderId="0" xfId="0" applyFont="1" applyAlignment="1">
      <alignment vertical="center"/>
    </xf>
    <xf numFmtId="165" fontId="3" fillId="2" borderId="1" xfId="1" applyNumberFormat="1" applyFont="1" applyFill="1" applyBorder="1" applyAlignment="1">
      <alignment shrinkToFit="1"/>
    </xf>
    <xf numFmtId="164" fontId="3" fillId="0" borderId="0" xfId="0" applyNumberFormat="1" applyFont="1" applyAlignment="1">
      <alignment horizontal="center"/>
    </xf>
    <xf numFmtId="0" fontId="3" fillId="0" borderId="2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3" fillId="0" borderId="1" xfId="0" applyFont="1" applyBorder="1"/>
    <xf numFmtId="165" fontId="7" fillId="0" borderId="1" xfId="1" applyNumberFormat="1" applyFont="1" applyFill="1" applyBorder="1" applyAlignment="1">
      <alignment shrinkToFit="1"/>
    </xf>
    <xf numFmtId="165" fontId="2" fillId="0" borderId="0" xfId="0" applyNumberFormat="1" applyFont="1"/>
    <xf numFmtId="0" fontId="9" fillId="0" borderId="0" xfId="0" applyFont="1"/>
    <xf numFmtId="165" fontId="3" fillId="0" borderId="7" xfId="1" applyNumberFormat="1" applyFont="1" applyFill="1" applyBorder="1" applyAlignment="1">
      <alignment shrinkToFit="1"/>
    </xf>
    <xf numFmtId="0" fontId="4" fillId="0" borderId="0" xfId="0" applyFont="1" applyAlignment="1">
      <alignment horizontal="center"/>
    </xf>
    <xf numFmtId="0" fontId="4" fillId="3" borderId="0" xfId="0" applyFont="1" applyFill="1"/>
    <xf numFmtId="0" fontId="2" fillId="2" borderId="0" xfId="0" applyFont="1" applyFill="1"/>
    <xf numFmtId="0" fontId="4" fillId="4" borderId="0" xfId="0" applyFont="1" applyFill="1" applyAlignment="1">
      <alignment vertical="center"/>
    </xf>
    <xf numFmtId="165" fontId="10" fillId="0" borderId="0" xfId="1" applyNumberFormat="1" applyFont="1" applyFill="1" applyBorder="1"/>
    <xf numFmtId="0" fontId="5" fillId="4" borderId="1" xfId="0" applyFont="1" applyFill="1" applyBorder="1" applyAlignment="1">
      <alignment shrinkToFit="1"/>
    </xf>
    <xf numFmtId="0" fontId="3" fillId="0" borderId="5" xfId="0" applyFont="1" applyBorder="1" applyAlignment="1">
      <alignment horizontal="right"/>
    </xf>
    <xf numFmtId="164" fontId="3" fillId="0" borderId="5" xfId="0" applyNumberFormat="1" applyFont="1" applyBorder="1" applyAlignment="1">
      <alignment horizontal="center"/>
    </xf>
    <xf numFmtId="165" fontId="7" fillId="0" borderId="5" xfId="1" applyNumberFormat="1" applyFont="1" applyFill="1" applyBorder="1"/>
    <xf numFmtId="44" fontId="2" fillId="0" borderId="8" xfId="0" applyNumberFormat="1" applyFont="1" applyBorder="1"/>
    <xf numFmtId="44" fontId="5" fillId="0" borderId="9" xfId="1" applyFont="1" applyFill="1" applyBorder="1" applyAlignment="1"/>
    <xf numFmtId="44" fontId="4" fillId="0" borderId="9" xfId="1" applyFont="1" applyFill="1" applyBorder="1" applyAlignment="1"/>
    <xf numFmtId="165" fontId="4" fillId="4" borderId="10" xfId="1" applyNumberFormat="1" applyFont="1" applyFill="1" applyBorder="1" applyAlignment="1"/>
    <xf numFmtId="0" fontId="5" fillId="0" borderId="7" xfId="0" applyFont="1" applyBorder="1" applyAlignment="1">
      <alignment wrapText="1"/>
    </xf>
    <xf numFmtId="0" fontId="5" fillId="0" borderId="1" xfId="0" applyFont="1" applyBorder="1" applyAlignment="1">
      <alignment shrinkToFit="1"/>
    </xf>
    <xf numFmtId="0" fontId="8" fillId="0" borderId="1" xfId="0" applyFont="1" applyBorder="1" applyAlignment="1">
      <alignment wrapText="1"/>
    </xf>
    <xf numFmtId="165" fontId="5" fillId="5" borderId="1" xfId="1" applyNumberFormat="1" applyFont="1" applyFill="1" applyBorder="1"/>
    <xf numFmtId="165" fontId="4" fillId="5" borderId="9" xfId="1" applyNumberFormat="1" applyFont="1" applyFill="1" applyBorder="1" applyAlignment="1"/>
    <xf numFmtId="165" fontId="5" fillId="4" borderId="11" xfId="1" applyNumberFormat="1" applyFont="1" applyFill="1" applyBorder="1"/>
    <xf numFmtId="165" fontId="7" fillId="0" borderId="12" xfId="1" applyNumberFormat="1" applyFont="1" applyFill="1" applyBorder="1" applyAlignment="1">
      <alignment wrapText="1"/>
    </xf>
    <xf numFmtId="0" fontId="5" fillId="0" borderId="13" xfId="0" applyFont="1" applyBorder="1" applyAlignment="1">
      <alignment wrapText="1"/>
    </xf>
    <xf numFmtId="0" fontId="7" fillId="0" borderId="13" xfId="0" applyFont="1" applyBorder="1" applyAlignment="1">
      <alignment horizontal="center" wrapText="1"/>
    </xf>
    <xf numFmtId="0" fontId="5" fillId="0" borderId="13" xfId="0" applyFont="1" applyBorder="1" applyAlignment="1">
      <alignment horizontal="left" wrapText="1"/>
    </xf>
    <xf numFmtId="165" fontId="3" fillId="0" borderId="13" xfId="1" applyNumberFormat="1" applyFont="1" applyFill="1" applyBorder="1" applyAlignment="1">
      <alignment shrinkToFit="1"/>
    </xf>
    <xf numFmtId="165" fontId="3" fillId="2" borderId="13" xfId="1" applyNumberFormat="1" applyFont="1" applyFill="1" applyBorder="1" applyAlignment="1">
      <alignment shrinkToFit="1"/>
    </xf>
    <xf numFmtId="165" fontId="3" fillId="4" borderId="13" xfId="1" applyNumberFormat="1" applyFont="1" applyFill="1" applyBorder="1" applyAlignment="1">
      <alignment shrinkToFit="1"/>
    </xf>
    <xf numFmtId="165" fontId="3" fillId="0" borderId="13" xfId="0" applyNumberFormat="1" applyFont="1" applyBorder="1"/>
    <xf numFmtId="165" fontId="3" fillId="0" borderId="14" xfId="1" applyNumberFormat="1" applyFont="1" applyFill="1" applyBorder="1" applyAlignment="1">
      <alignment shrinkToFit="1"/>
    </xf>
    <xf numFmtId="165" fontId="3" fillId="0" borderId="15" xfId="1" applyNumberFormat="1" applyFont="1" applyFill="1" applyBorder="1" applyAlignment="1">
      <alignment shrinkToFit="1"/>
    </xf>
    <xf numFmtId="165" fontId="3" fillId="0" borderId="15" xfId="1" applyNumberFormat="1" applyFont="1" applyFill="1" applyBorder="1" applyAlignment="1">
      <alignment horizontal="center" shrinkToFit="1"/>
    </xf>
    <xf numFmtId="165" fontId="3" fillId="2" borderId="15" xfId="1" applyNumberFormat="1" applyFont="1" applyFill="1" applyBorder="1" applyAlignment="1">
      <alignment shrinkToFit="1"/>
    </xf>
    <xf numFmtId="165" fontId="3" fillId="0" borderId="15" xfId="0" applyNumberFormat="1" applyFont="1" applyBorder="1"/>
    <xf numFmtId="165" fontId="3" fillId="0" borderId="16" xfId="1" applyNumberFormat="1" applyFont="1" applyFill="1" applyBorder="1" applyAlignment="1">
      <alignment shrinkToFit="1"/>
    </xf>
    <xf numFmtId="165" fontId="3" fillId="0" borderId="17" xfId="1" applyNumberFormat="1" applyFont="1" applyFill="1" applyBorder="1" applyAlignment="1">
      <alignment shrinkToFit="1"/>
    </xf>
    <xf numFmtId="165" fontId="3" fillId="0" borderId="18" xfId="1" applyNumberFormat="1" applyFont="1" applyFill="1" applyBorder="1" applyAlignment="1">
      <alignment shrinkToFit="1"/>
    </xf>
    <xf numFmtId="165" fontId="3" fillId="0" borderId="11" xfId="1" applyNumberFormat="1" applyFont="1" applyFill="1" applyBorder="1" applyAlignment="1">
      <alignment shrinkToFit="1"/>
    </xf>
    <xf numFmtId="165" fontId="3" fillId="0" borderId="11" xfId="1" applyNumberFormat="1" applyFont="1" applyFill="1" applyBorder="1" applyAlignment="1">
      <alignment horizontal="center" shrinkToFit="1"/>
    </xf>
    <xf numFmtId="165" fontId="3" fillId="0" borderId="18" xfId="1" applyNumberFormat="1" applyFont="1" applyFill="1" applyBorder="1" applyAlignment="1">
      <alignment horizontal="center" shrinkToFit="1"/>
    </xf>
    <xf numFmtId="165" fontId="3" fillId="2" borderId="18" xfId="1" applyNumberFormat="1" applyFont="1" applyFill="1" applyBorder="1" applyAlignment="1">
      <alignment shrinkToFit="1"/>
    </xf>
    <xf numFmtId="165" fontId="3" fillId="2" borderId="11" xfId="1" applyNumberFormat="1" applyFont="1" applyFill="1" applyBorder="1" applyAlignment="1">
      <alignment shrinkToFit="1"/>
    </xf>
    <xf numFmtId="165" fontId="3" fillId="0" borderId="18" xfId="0" applyNumberFormat="1" applyFont="1" applyBorder="1"/>
    <xf numFmtId="165" fontId="3" fillId="0" borderId="11" xfId="0" applyNumberFormat="1" applyFont="1" applyBorder="1"/>
    <xf numFmtId="165" fontId="7" fillId="2" borderId="12" xfId="1" applyNumberFormat="1" applyFont="1" applyFill="1" applyBorder="1" applyAlignment="1">
      <alignment wrapText="1"/>
    </xf>
    <xf numFmtId="165" fontId="7" fillId="2" borderId="12" xfId="1" applyNumberFormat="1" applyFont="1" applyFill="1" applyBorder="1" applyAlignment="1">
      <alignment horizontal="center" wrapText="1"/>
    </xf>
    <xf numFmtId="0" fontId="5" fillId="2" borderId="13" xfId="0" applyFont="1" applyFill="1" applyBorder="1" applyAlignment="1">
      <alignment wrapText="1"/>
    </xf>
    <xf numFmtId="165" fontId="3" fillId="2" borderId="18" xfId="1" applyNumberFormat="1" applyFont="1" applyFill="1" applyBorder="1" applyAlignment="1">
      <alignment horizontal="center" shrinkToFit="1"/>
    </xf>
    <xf numFmtId="165" fontId="3" fillId="2" borderId="19" xfId="1" applyNumberFormat="1" applyFont="1" applyFill="1" applyBorder="1" applyAlignment="1">
      <alignment shrinkToFit="1"/>
    </xf>
    <xf numFmtId="165" fontId="3" fillId="0" borderId="19" xfId="1" applyNumberFormat="1" applyFont="1" applyFill="1" applyBorder="1" applyAlignment="1">
      <alignment horizontal="center" shrinkToFit="1"/>
    </xf>
    <xf numFmtId="165" fontId="3" fillId="2" borderId="11" xfId="1" applyNumberFormat="1" applyFont="1" applyFill="1" applyBorder="1" applyAlignment="1">
      <alignment horizontal="center" shrinkToFit="1"/>
    </xf>
    <xf numFmtId="165" fontId="3" fillId="2" borderId="15" xfId="1" applyNumberFormat="1" applyFont="1" applyFill="1" applyBorder="1" applyAlignment="1">
      <alignment horizontal="center" shrinkToFit="1"/>
    </xf>
    <xf numFmtId="165" fontId="3" fillId="2" borderId="18" xfId="1" applyNumberFormat="1" applyFont="1" applyFill="1" applyBorder="1" applyAlignment="1"/>
    <xf numFmtId="165" fontId="3" fillId="0" borderId="13" xfId="1" applyNumberFormat="1" applyFont="1" applyFill="1" applyBorder="1" applyAlignment="1">
      <alignment horizontal="center" shrinkToFit="1"/>
    </xf>
    <xf numFmtId="165" fontId="3" fillId="7" borderId="18" xfId="1" applyNumberFormat="1" applyFont="1" applyFill="1" applyBorder="1" applyAlignment="1">
      <alignment horizontal="center" shrinkToFit="1"/>
    </xf>
    <xf numFmtId="165" fontId="3" fillId="7" borderId="19" xfId="1" applyNumberFormat="1" applyFont="1" applyFill="1" applyBorder="1" applyAlignment="1">
      <alignment shrinkToFit="1"/>
    </xf>
    <xf numFmtId="165" fontId="3" fillId="7" borderId="19" xfId="1" applyNumberFormat="1" applyFont="1" applyFill="1" applyBorder="1" applyAlignment="1">
      <alignment horizontal="center" shrinkToFit="1"/>
    </xf>
    <xf numFmtId="165" fontId="3" fillId="7" borderId="1" xfId="1" applyNumberFormat="1" applyFont="1" applyFill="1" applyBorder="1" applyAlignment="1">
      <alignment shrinkToFit="1"/>
    </xf>
    <xf numFmtId="165" fontId="3" fillId="7" borderId="1" xfId="1" applyNumberFormat="1" applyFont="1" applyFill="1" applyBorder="1" applyAlignment="1">
      <alignment horizontal="center" shrinkToFit="1"/>
    </xf>
    <xf numFmtId="165" fontId="3" fillId="7" borderId="23" xfId="1" applyNumberFormat="1" applyFont="1" applyFill="1" applyBorder="1" applyAlignment="1">
      <alignment horizontal="center" shrinkToFit="1"/>
    </xf>
    <xf numFmtId="165" fontId="3" fillId="0" borderId="23" xfId="1" applyNumberFormat="1" applyFont="1" applyFill="1" applyBorder="1" applyAlignment="1">
      <alignment horizontal="center" shrinkToFit="1"/>
    </xf>
    <xf numFmtId="165" fontId="3" fillId="7" borderId="13" xfId="1" applyNumberFormat="1" applyFont="1" applyFill="1" applyBorder="1" applyAlignment="1">
      <alignment horizontal="center" shrinkToFit="1"/>
    </xf>
    <xf numFmtId="0" fontId="5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165" fontId="3" fillId="0" borderId="24" xfId="1" applyNumberFormat="1" applyFont="1" applyFill="1" applyBorder="1" applyAlignment="1">
      <alignment horizontal="center" shrinkToFit="1"/>
    </xf>
    <xf numFmtId="165" fontId="3" fillId="2" borderId="15" xfId="1" applyNumberFormat="1" applyFont="1" applyFill="1" applyBorder="1" applyAlignment="1">
      <alignment horizontal="center" wrapText="1"/>
    </xf>
    <xf numFmtId="165" fontId="7" fillId="7" borderId="18" xfId="1" applyNumberFormat="1" applyFont="1" applyFill="1" applyBorder="1" applyAlignment="1">
      <alignment shrinkToFit="1"/>
    </xf>
    <xf numFmtId="165" fontId="7" fillId="7" borderId="1" xfId="1" applyNumberFormat="1" applyFont="1" applyFill="1" applyBorder="1" applyAlignment="1">
      <alignment shrinkToFit="1"/>
    </xf>
    <xf numFmtId="165" fontId="7" fillId="7" borderId="11" xfId="1" applyNumberFormat="1" applyFont="1" applyFill="1" applyBorder="1" applyAlignment="1">
      <alignment shrinkToFit="1"/>
    </xf>
    <xf numFmtId="165" fontId="3" fillId="7" borderId="18" xfId="1" applyNumberFormat="1" applyFont="1" applyFill="1" applyBorder="1" applyAlignment="1">
      <alignment shrinkToFit="1"/>
    </xf>
    <xf numFmtId="0" fontId="8" fillId="5" borderId="25" xfId="1" applyNumberFormat="1" applyFont="1" applyFill="1" applyBorder="1" applyAlignment="1">
      <alignment horizontal="center"/>
    </xf>
    <xf numFmtId="0" fontId="8" fillId="4" borderId="25" xfId="1" applyNumberFormat="1" applyFont="1" applyFill="1" applyBorder="1" applyAlignment="1">
      <alignment horizontal="center"/>
    </xf>
    <xf numFmtId="0" fontId="8" fillId="4" borderId="26" xfId="1" applyNumberFormat="1" applyFont="1" applyFill="1" applyBorder="1" applyAlignment="1">
      <alignment horizontal="center" wrapText="1"/>
    </xf>
    <xf numFmtId="165" fontId="3" fillId="7" borderId="15" xfId="1" applyNumberFormat="1" applyFont="1" applyFill="1" applyBorder="1" applyAlignment="1">
      <alignment horizontal="center" shrinkToFit="1"/>
    </xf>
    <xf numFmtId="0" fontId="3" fillId="0" borderId="0" xfId="0" applyFont="1" applyAlignment="1">
      <alignment horizontal="right"/>
    </xf>
    <xf numFmtId="0" fontId="14" fillId="0" borderId="0" xfId="0" applyFont="1"/>
    <xf numFmtId="0" fontId="14" fillId="0" borderId="3" xfId="0" applyFont="1" applyBorder="1"/>
    <xf numFmtId="0" fontId="2" fillId="0" borderId="2" xfId="0" applyFont="1" applyBorder="1"/>
    <xf numFmtId="0" fontId="15" fillId="0" borderId="0" xfId="0" applyFont="1"/>
    <xf numFmtId="44" fontId="2" fillId="0" borderId="0" xfId="1" applyFont="1" applyBorder="1" applyAlignment="1">
      <alignment horizontal="right"/>
    </xf>
    <xf numFmtId="0" fontId="16" fillId="0" borderId="4" xfId="0" applyFont="1" applyBorder="1"/>
    <xf numFmtId="0" fontId="2" fillId="0" borderId="5" xfId="0" applyFont="1" applyBorder="1"/>
    <xf numFmtId="0" fontId="0" fillId="0" borderId="5" xfId="0" applyBorder="1"/>
    <xf numFmtId="0" fontId="0" fillId="0" borderId="6" xfId="0" applyBorder="1"/>
    <xf numFmtId="165" fontId="3" fillId="0" borderId="0" xfId="1" applyNumberFormat="1" applyFont="1" applyFill="1" applyBorder="1"/>
    <xf numFmtId="165" fontId="3" fillId="0" borderId="0" xfId="1" applyNumberFormat="1" applyFont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3" fillId="4" borderId="19" xfId="1" applyNumberFormat="1" applyFont="1" applyFill="1" applyBorder="1" applyAlignment="1">
      <alignment shrinkToFit="1"/>
    </xf>
    <xf numFmtId="165" fontId="10" fillId="2" borderId="11" xfId="1" applyNumberFormat="1" applyFont="1" applyFill="1" applyBorder="1" applyAlignment="1">
      <alignment horizontal="center" wrapText="1"/>
    </xf>
    <xf numFmtId="165" fontId="3" fillId="0" borderId="23" xfId="1" applyNumberFormat="1" applyFont="1" applyFill="1" applyBorder="1" applyAlignment="1">
      <alignment shrinkToFit="1"/>
    </xf>
    <xf numFmtId="165" fontId="3" fillId="7" borderId="23" xfId="1" applyNumberFormat="1" applyFont="1" applyFill="1" applyBorder="1" applyAlignment="1">
      <alignment shrinkToFit="1"/>
    </xf>
    <xf numFmtId="0" fontId="5" fillId="7" borderId="1" xfId="0" applyFont="1" applyFill="1" applyBorder="1" applyAlignment="1">
      <alignment shrinkToFit="1"/>
    </xf>
    <xf numFmtId="165" fontId="3" fillId="2" borderId="12" xfId="1" applyNumberFormat="1" applyFont="1" applyFill="1" applyBorder="1" applyAlignment="1">
      <alignment horizontal="center" wrapText="1"/>
    </xf>
    <xf numFmtId="0" fontId="11" fillId="0" borderId="27" xfId="0" applyFont="1" applyBorder="1"/>
    <xf numFmtId="0" fontId="11" fillId="0" borderId="28" xfId="0" applyFont="1" applyBorder="1"/>
    <xf numFmtId="0" fontId="11" fillId="0" borderId="29" xfId="0" applyFont="1" applyBorder="1"/>
    <xf numFmtId="0" fontId="4" fillId="6" borderId="31" xfId="0" applyFont="1" applyFill="1" applyBorder="1" applyAlignment="1">
      <alignment horizontal="center"/>
    </xf>
    <xf numFmtId="0" fontId="4" fillId="6" borderId="32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4" fillId="6" borderId="38" xfId="0" applyFont="1" applyFill="1" applyBorder="1" applyAlignment="1">
      <alignment horizontal="center"/>
    </xf>
    <xf numFmtId="0" fontId="4" fillId="6" borderId="39" xfId="0" applyFont="1" applyFill="1" applyBorder="1" applyAlignment="1">
      <alignment horizontal="center"/>
    </xf>
    <xf numFmtId="165" fontId="2" fillId="8" borderId="7" xfId="1" applyNumberFormat="1" applyFont="1" applyFill="1" applyBorder="1" applyAlignment="1">
      <alignment shrinkToFit="1"/>
    </xf>
    <xf numFmtId="0" fontId="2" fillId="8" borderId="1" xfId="0" applyFont="1" applyFill="1" applyBorder="1"/>
    <xf numFmtId="165" fontId="2" fillId="8" borderId="13" xfId="0" applyNumberFormat="1" applyFont="1" applyFill="1" applyBorder="1"/>
    <xf numFmtId="165" fontId="2" fillId="8" borderId="18" xfId="0" applyNumberFormat="1" applyFont="1" applyFill="1" applyBorder="1"/>
    <xf numFmtId="165" fontId="2" fillId="8" borderId="1" xfId="0" applyNumberFormat="1" applyFont="1" applyFill="1" applyBorder="1"/>
    <xf numFmtId="165" fontId="2" fillId="8" borderId="11" xfId="0" applyNumberFormat="1" applyFont="1" applyFill="1" applyBorder="1"/>
    <xf numFmtId="165" fontId="2" fillId="8" borderId="15" xfId="0" applyNumberFormat="1" applyFont="1" applyFill="1" applyBorder="1"/>
    <xf numFmtId="165" fontId="2" fillId="8" borderId="21" xfId="0" applyNumberFormat="1" applyFont="1" applyFill="1" applyBorder="1"/>
    <xf numFmtId="165" fontId="2" fillId="8" borderId="9" xfId="0" applyNumberFormat="1" applyFont="1" applyFill="1" applyBorder="1"/>
    <xf numFmtId="165" fontId="2" fillId="8" borderId="10" xfId="0" applyNumberFormat="1" applyFont="1" applyFill="1" applyBorder="1"/>
    <xf numFmtId="0" fontId="5" fillId="8" borderId="18" xfId="1" applyNumberFormat="1" applyFont="1" applyFill="1" applyBorder="1" applyAlignment="1">
      <alignment horizontal="center"/>
    </xf>
    <xf numFmtId="0" fontId="5" fillId="8" borderId="21" xfId="1" applyNumberFormat="1" applyFont="1" applyFill="1" applyBorder="1" applyAlignment="1"/>
    <xf numFmtId="0" fontId="4" fillId="8" borderId="35" xfId="0" applyFont="1" applyFill="1" applyBorder="1" applyAlignment="1">
      <alignment horizontal="center"/>
    </xf>
    <xf numFmtId="0" fontId="4" fillId="8" borderId="13" xfId="0" applyFont="1" applyFill="1" applyBorder="1" applyAlignment="1">
      <alignment horizontal="center" wrapText="1"/>
    </xf>
    <xf numFmtId="0" fontId="4" fillId="8" borderId="37" xfId="0" applyFont="1" applyFill="1" applyBorder="1" applyAlignment="1">
      <alignment horizontal="center"/>
    </xf>
    <xf numFmtId="0" fontId="4" fillId="8" borderId="38" xfId="0" applyFont="1" applyFill="1" applyBorder="1" applyAlignment="1">
      <alignment horizontal="center"/>
    </xf>
    <xf numFmtId="0" fontId="4" fillId="8" borderId="39" xfId="0" applyFont="1" applyFill="1" applyBorder="1" applyAlignment="1">
      <alignment horizontal="center"/>
    </xf>
    <xf numFmtId="0" fontId="4" fillId="8" borderId="36" xfId="0" applyFont="1" applyFill="1" applyBorder="1" applyAlignment="1">
      <alignment horizontal="center"/>
    </xf>
    <xf numFmtId="0" fontId="4" fillId="8" borderId="18" xfId="0" applyFont="1" applyFill="1" applyBorder="1" applyAlignment="1">
      <alignment horizontal="center"/>
    </xf>
    <xf numFmtId="0" fontId="4" fillId="8" borderId="20" xfId="0" applyFont="1" applyFill="1" applyBorder="1" applyAlignment="1">
      <alignment horizontal="center" vertical="top"/>
    </xf>
    <xf numFmtId="0" fontId="4" fillId="8" borderId="1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 vertical="top"/>
    </xf>
    <xf numFmtId="0" fontId="4" fillId="8" borderId="33" xfId="0" applyFont="1" applyFill="1" applyBorder="1" applyAlignment="1">
      <alignment wrapText="1"/>
    </xf>
    <xf numFmtId="0" fontId="4" fillId="8" borderId="20" xfId="0" applyFont="1" applyFill="1" applyBorder="1" applyAlignment="1">
      <alignment wrapText="1"/>
    </xf>
    <xf numFmtId="0" fontId="4" fillId="8" borderId="34" xfId="0" applyFont="1" applyFill="1" applyBorder="1" applyAlignment="1"/>
    <xf numFmtId="0" fontId="4" fillId="8" borderId="7" xfId="0" applyFont="1" applyFill="1" applyBorder="1" applyAlignment="1">
      <alignment wrapText="1"/>
    </xf>
    <xf numFmtId="0" fontId="4" fillId="8" borderId="1" xfId="0" applyFont="1" applyFill="1" applyBorder="1" applyAlignment="1">
      <alignment horizontal="center" wrapText="1"/>
    </xf>
    <xf numFmtId="0" fontId="4" fillId="8" borderId="22" xfId="1" applyNumberFormat="1" applyFont="1" applyFill="1" applyBorder="1" applyAlignment="1">
      <alignment horizontal="center"/>
    </xf>
    <xf numFmtId="0" fontId="4" fillId="8" borderId="30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70"/>
  <sheetViews>
    <sheetView tabSelected="1" zoomScale="80" zoomScaleNormal="80" zoomScaleSheetLayoutView="8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T8" sqref="T8"/>
    </sheetView>
  </sheetViews>
  <sheetFormatPr defaultRowHeight="12.75"/>
  <cols>
    <col min="1" max="1" width="30.140625" style="2" customWidth="1"/>
    <col min="2" max="2" width="14.5703125" style="2" customWidth="1"/>
    <col min="3" max="3" width="16" style="2" customWidth="1"/>
    <col min="4" max="4" width="8.85546875" style="2" customWidth="1"/>
    <col min="5" max="5" width="12.42578125" style="2" customWidth="1"/>
    <col min="6" max="6" width="9.140625" style="2" bestFit="1"/>
    <col min="7" max="7" width="12.42578125" style="2" customWidth="1"/>
    <col min="8" max="8" width="12.5703125" style="2" customWidth="1"/>
    <col min="9" max="9" width="12.7109375" style="2" customWidth="1"/>
    <col min="10" max="10" width="12" style="2" customWidth="1"/>
    <col min="11" max="11" width="10.7109375" style="2" customWidth="1"/>
    <col min="12" max="12" width="15.85546875" style="2" customWidth="1"/>
    <col min="13" max="13" width="9.85546875" style="2" customWidth="1"/>
    <col min="14" max="14" width="10.42578125" style="2" customWidth="1"/>
    <col min="15" max="15" width="13" style="2" customWidth="1"/>
    <col min="16" max="19" width="10.7109375" style="2" customWidth="1"/>
    <col min="20" max="20" width="19.5703125" style="2" customWidth="1"/>
    <col min="21" max="21" width="18" style="2" customWidth="1"/>
    <col min="22" max="22" width="10.7109375" style="2" customWidth="1"/>
    <col min="23" max="23" width="11" style="2" customWidth="1"/>
    <col min="24" max="24" width="9.28515625" style="2" customWidth="1"/>
    <col min="25" max="25" width="9.140625" style="2" bestFit="1"/>
    <col min="26" max="26" width="11.28515625" style="2" bestFit="1" customWidth="1"/>
    <col min="27" max="28" width="9.140625" style="2" bestFit="1"/>
    <col min="29" max="38" width="8.5703125" style="2" bestFit="1" customWidth="1"/>
    <col min="39" max="39" width="10.140625" style="2" bestFit="1" customWidth="1"/>
    <col min="40" max="40" width="15.7109375" style="2" bestFit="1" customWidth="1"/>
    <col min="41" max="41" width="11.28515625" style="2" bestFit="1" customWidth="1"/>
    <col min="42" max="43" width="11.5703125" style="2" bestFit="1" customWidth="1"/>
    <col min="44" max="16384" width="9.140625" style="2"/>
  </cols>
  <sheetData>
    <row r="1" spans="1:31" s="1" customFormat="1" ht="27.75" customHeight="1">
      <c r="A1" s="1" t="s">
        <v>0</v>
      </c>
      <c r="B1" s="128" t="s">
        <v>121</v>
      </c>
      <c r="C1" s="128"/>
      <c r="D1" s="128"/>
      <c r="E1" s="128"/>
      <c r="F1" s="128"/>
      <c r="G1" s="128"/>
      <c r="H1" s="128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1" s="1" customFormat="1">
      <c r="A2" s="1" t="s">
        <v>35</v>
      </c>
      <c r="B2" s="14" t="s">
        <v>117</v>
      </c>
    </row>
    <row r="3" spans="1:31" s="1" customFormat="1">
      <c r="A3" s="1" t="s">
        <v>1</v>
      </c>
      <c r="B3" s="1" t="s">
        <v>2</v>
      </c>
    </row>
    <row r="4" spans="1:31" s="1" customFormat="1">
      <c r="A4" s="1" t="s">
        <v>3</v>
      </c>
      <c r="B4" s="1" t="s">
        <v>118</v>
      </c>
      <c r="E4" s="1" t="s">
        <v>4</v>
      </c>
      <c r="G4" s="1" t="s">
        <v>119</v>
      </c>
    </row>
    <row r="5" spans="1:31" s="8" customFormat="1" ht="9" customHeight="1" thickBot="1"/>
    <row r="6" spans="1:31" s="32" customFormat="1" ht="15" customHeight="1">
      <c r="A6" s="143" t="s">
        <v>36</v>
      </c>
      <c r="B6" s="144" t="s">
        <v>37</v>
      </c>
      <c r="C6" s="145" t="s">
        <v>39</v>
      </c>
      <c r="D6" s="146"/>
      <c r="E6" s="146"/>
      <c r="F6" s="146"/>
      <c r="G6" s="147"/>
      <c r="H6" s="145" t="s">
        <v>51</v>
      </c>
      <c r="I6" s="129"/>
      <c r="J6" s="129"/>
      <c r="K6" s="130"/>
      <c r="L6" s="145" t="s">
        <v>52</v>
      </c>
      <c r="M6" s="129"/>
      <c r="N6" s="129"/>
      <c r="O6" s="130"/>
      <c r="P6" s="145" t="s">
        <v>53</v>
      </c>
      <c r="Q6" s="129"/>
      <c r="R6" s="129"/>
      <c r="S6" s="130"/>
      <c r="T6" s="154" t="s">
        <v>124</v>
      </c>
      <c r="U6" s="155" t="s">
        <v>126</v>
      </c>
      <c r="V6" s="151" t="s">
        <v>8</v>
      </c>
    </row>
    <row r="7" spans="1:31" s="32" customFormat="1" ht="15">
      <c r="A7" s="148"/>
      <c r="B7" s="144"/>
      <c r="C7" s="149" t="s">
        <v>40</v>
      </c>
      <c r="D7" s="150" t="s">
        <v>42</v>
      </c>
      <c r="E7" s="151" t="s">
        <v>43</v>
      </c>
      <c r="F7" s="151" t="s">
        <v>44</v>
      </c>
      <c r="G7" s="152" t="s">
        <v>45</v>
      </c>
      <c r="H7" s="149" t="s">
        <v>40</v>
      </c>
      <c r="I7" s="151" t="s">
        <v>43</v>
      </c>
      <c r="J7" s="151" t="s">
        <v>44</v>
      </c>
      <c r="K7" s="152" t="s">
        <v>45</v>
      </c>
      <c r="L7" s="149" t="s">
        <v>40</v>
      </c>
      <c r="M7" s="151" t="s">
        <v>43</v>
      </c>
      <c r="N7" s="151" t="s">
        <v>44</v>
      </c>
      <c r="O7" s="152" t="s">
        <v>45</v>
      </c>
      <c r="P7" s="149" t="s">
        <v>40</v>
      </c>
      <c r="Q7" s="151" t="s">
        <v>43</v>
      </c>
      <c r="R7" s="151" t="s">
        <v>44</v>
      </c>
      <c r="S7" s="152" t="s">
        <v>45</v>
      </c>
      <c r="T7" s="156" t="s">
        <v>125</v>
      </c>
      <c r="U7" s="157" t="s">
        <v>127</v>
      </c>
      <c r="V7" s="151"/>
    </row>
    <row r="8" spans="1:31" s="32" customFormat="1" ht="29.25" customHeight="1">
      <c r="A8" s="148"/>
      <c r="B8" s="144" t="s">
        <v>38</v>
      </c>
      <c r="C8" s="149" t="s">
        <v>41</v>
      </c>
      <c r="D8" s="153"/>
      <c r="E8" s="151" t="s">
        <v>46</v>
      </c>
      <c r="F8" s="151" t="s">
        <v>50</v>
      </c>
      <c r="G8" s="152" t="s">
        <v>47</v>
      </c>
      <c r="H8" s="149" t="s">
        <v>41</v>
      </c>
      <c r="I8" s="151" t="s">
        <v>46</v>
      </c>
      <c r="J8" s="151" t="s">
        <v>50</v>
      </c>
      <c r="K8" s="152" t="s">
        <v>47</v>
      </c>
      <c r="L8" s="149" t="s">
        <v>41</v>
      </c>
      <c r="M8" s="151" t="s">
        <v>46</v>
      </c>
      <c r="N8" s="151" t="s">
        <v>50</v>
      </c>
      <c r="O8" s="152" t="s">
        <v>47</v>
      </c>
      <c r="P8" s="149" t="s">
        <v>41</v>
      </c>
      <c r="Q8" s="151" t="s">
        <v>46</v>
      </c>
      <c r="R8" s="151" t="s">
        <v>48</v>
      </c>
      <c r="S8" s="152" t="s">
        <v>47</v>
      </c>
      <c r="T8" s="156"/>
      <c r="U8" s="158" t="s">
        <v>77</v>
      </c>
      <c r="V8" s="151"/>
    </row>
    <row r="9" spans="1:31">
      <c r="A9" s="45" t="s">
        <v>54</v>
      </c>
      <c r="B9" s="74"/>
      <c r="C9" s="64"/>
      <c r="D9" s="31"/>
      <c r="E9" s="31"/>
      <c r="F9" s="31"/>
      <c r="G9" s="65"/>
      <c r="H9" s="64"/>
      <c r="I9" s="31"/>
      <c r="J9" s="31"/>
      <c r="K9" s="65"/>
      <c r="L9" s="64"/>
      <c r="M9" s="31"/>
      <c r="N9" s="31"/>
      <c r="O9" s="65"/>
      <c r="P9" s="64"/>
      <c r="Q9" s="31"/>
      <c r="R9" s="31"/>
      <c r="S9" s="65"/>
      <c r="T9" s="59"/>
      <c r="U9" s="31"/>
      <c r="V9" s="131">
        <f t="shared" ref="V9:V36" si="0">SUM(B9:U9)</f>
        <v>0</v>
      </c>
    </row>
    <row r="10" spans="1:31">
      <c r="A10" s="25" t="s">
        <v>56</v>
      </c>
      <c r="B10" s="74"/>
      <c r="C10" s="66"/>
      <c r="D10" s="11"/>
      <c r="E10" s="11"/>
      <c r="F10" s="11"/>
      <c r="G10" s="67"/>
      <c r="H10" s="66"/>
      <c r="I10" s="11"/>
      <c r="J10" s="11"/>
      <c r="K10" s="67"/>
      <c r="L10" s="66"/>
      <c r="M10" s="11"/>
      <c r="N10" s="11"/>
      <c r="O10" s="67"/>
      <c r="P10" s="66"/>
      <c r="Q10" s="11"/>
      <c r="R10" s="11"/>
      <c r="S10" s="67"/>
      <c r="T10" s="60"/>
      <c r="U10" s="11"/>
      <c r="V10" s="131">
        <f t="shared" si="0"/>
        <v>0</v>
      </c>
    </row>
    <row r="11" spans="1:31">
      <c r="A11" s="25" t="s">
        <v>55</v>
      </c>
      <c r="B11" s="74"/>
      <c r="C11" s="66"/>
      <c r="D11" s="11"/>
      <c r="E11" s="11"/>
      <c r="F11" s="11"/>
      <c r="G11" s="67"/>
      <c r="H11" s="66"/>
      <c r="I11" s="11"/>
      <c r="J11" s="11"/>
      <c r="K11" s="67"/>
      <c r="L11" s="66"/>
      <c r="M11" s="11"/>
      <c r="N11" s="11"/>
      <c r="O11" s="67"/>
      <c r="P11" s="66"/>
      <c r="Q11" s="11"/>
      <c r="R11" s="11"/>
      <c r="S11" s="67"/>
      <c r="T11" s="60"/>
      <c r="U11" s="11"/>
      <c r="V11" s="131">
        <f t="shared" si="0"/>
        <v>0</v>
      </c>
    </row>
    <row r="12" spans="1:31">
      <c r="A12" s="25" t="s">
        <v>57</v>
      </c>
      <c r="B12" s="74"/>
      <c r="C12" s="70"/>
      <c r="D12" s="11"/>
      <c r="E12" s="11"/>
      <c r="F12" s="11"/>
      <c r="G12" s="67"/>
      <c r="H12" s="70"/>
      <c r="I12" s="11"/>
      <c r="J12" s="11"/>
      <c r="K12" s="67"/>
      <c r="L12" s="70"/>
      <c r="M12" s="11"/>
      <c r="N12" s="11"/>
      <c r="O12" s="67"/>
      <c r="P12" s="70"/>
      <c r="Q12" s="11"/>
      <c r="R12" s="11"/>
      <c r="S12" s="67"/>
      <c r="T12" s="62"/>
      <c r="U12" s="11"/>
      <c r="V12" s="131">
        <f t="shared" si="0"/>
        <v>0</v>
      </c>
    </row>
    <row r="13" spans="1:31">
      <c r="A13" s="46" t="s">
        <v>58</v>
      </c>
      <c r="B13" s="74"/>
      <c r="C13" s="99"/>
      <c r="D13" s="11"/>
      <c r="E13" s="87"/>
      <c r="F13" s="87"/>
      <c r="G13" s="87"/>
      <c r="H13" s="99"/>
      <c r="I13" s="87"/>
      <c r="J13" s="87"/>
      <c r="K13" s="87"/>
      <c r="L13" s="99"/>
      <c r="M13" s="87"/>
      <c r="N13" s="87"/>
      <c r="O13" s="87"/>
      <c r="P13" s="99"/>
      <c r="Q13" s="87"/>
      <c r="R13" s="87"/>
      <c r="S13" s="87"/>
      <c r="T13" s="62"/>
      <c r="U13" s="11"/>
      <c r="V13" s="131">
        <f t="shared" si="0"/>
        <v>0</v>
      </c>
    </row>
    <row r="14" spans="1:31" ht="25.5">
      <c r="A14" s="25" t="s">
        <v>70</v>
      </c>
      <c r="B14" s="74"/>
      <c r="C14" s="66"/>
      <c r="D14" s="12"/>
      <c r="E14" s="12"/>
      <c r="F14" s="12"/>
      <c r="G14" s="68"/>
      <c r="H14" s="66"/>
      <c r="I14" s="12"/>
      <c r="J14" s="12"/>
      <c r="K14" s="68"/>
      <c r="L14" s="66"/>
      <c r="M14" s="12"/>
      <c r="N14" s="12"/>
      <c r="O14" s="68"/>
      <c r="P14" s="69"/>
      <c r="Q14" s="12"/>
      <c r="R14" s="12"/>
      <c r="S14" s="80"/>
      <c r="T14" s="62"/>
      <c r="U14" s="95" t="s">
        <v>78</v>
      </c>
      <c r="V14" s="131">
        <f t="shared" si="0"/>
        <v>0</v>
      </c>
    </row>
    <row r="15" spans="1:31">
      <c r="A15" s="25" t="s">
        <v>71</v>
      </c>
      <c r="B15" s="74"/>
      <c r="C15" s="66"/>
      <c r="D15" s="12"/>
      <c r="E15" s="12"/>
      <c r="F15" s="12"/>
      <c r="G15" s="68"/>
      <c r="H15" s="66"/>
      <c r="I15" s="12"/>
      <c r="J15" s="12"/>
      <c r="K15" s="68"/>
      <c r="L15" s="66"/>
      <c r="M15" s="12"/>
      <c r="N15" s="12"/>
      <c r="O15" s="68"/>
      <c r="P15" s="69"/>
      <c r="Q15" s="12"/>
      <c r="R15" s="12"/>
      <c r="S15" s="68"/>
      <c r="T15" s="60"/>
      <c r="U15" s="60"/>
      <c r="V15" s="131">
        <f t="shared" si="0"/>
        <v>0</v>
      </c>
    </row>
    <row r="16" spans="1:31">
      <c r="A16" s="25" t="s">
        <v>59</v>
      </c>
      <c r="B16" s="74"/>
      <c r="C16" s="84"/>
      <c r="D16" s="12"/>
      <c r="E16" s="12"/>
      <c r="F16" s="88"/>
      <c r="G16" s="68"/>
      <c r="H16" s="84"/>
      <c r="I16" s="12"/>
      <c r="J16" s="88"/>
      <c r="K16" s="68"/>
      <c r="L16" s="84"/>
      <c r="M16" s="12"/>
      <c r="N16" s="88"/>
      <c r="O16" s="68"/>
      <c r="P16" s="84"/>
      <c r="Q16" s="12"/>
      <c r="R16" s="88"/>
      <c r="S16" s="68"/>
      <c r="T16" s="62"/>
      <c r="U16" s="12"/>
      <c r="V16" s="131">
        <f t="shared" si="0"/>
        <v>0</v>
      </c>
    </row>
    <row r="17" spans="1:22">
      <c r="A17" s="25" t="s">
        <v>80</v>
      </c>
      <c r="B17" s="74"/>
      <c r="C17" s="84">
        <v>30</v>
      </c>
      <c r="D17" s="12"/>
      <c r="E17" s="12"/>
      <c r="F17" s="88">
        <v>30</v>
      </c>
      <c r="G17" s="68"/>
      <c r="H17" s="84">
        <v>30</v>
      </c>
      <c r="I17" s="12"/>
      <c r="J17" s="88">
        <v>30</v>
      </c>
      <c r="K17" s="68"/>
      <c r="L17" s="84">
        <v>30</v>
      </c>
      <c r="M17" s="12"/>
      <c r="N17" s="88">
        <v>30</v>
      </c>
      <c r="O17" s="68"/>
      <c r="P17" s="84">
        <v>30</v>
      </c>
      <c r="Q17" s="12"/>
      <c r="R17" s="88">
        <v>30</v>
      </c>
      <c r="S17" s="68"/>
      <c r="T17" s="62">
        <v>30</v>
      </c>
      <c r="U17" s="12"/>
      <c r="V17" s="131">
        <f t="shared" si="0"/>
        <v>270</v>
      </c>
    </row>
    <row r="18" spans="1:22">
      <c r="A18" s="46" t="s">
        <v>60</v>
      </c>
      <c r="B18" s="74"/>
      <c r="C18" s="84"/>
      <c r="D18" s="12"/>
      <c r="E18" s="12"/>
      <c r="F18" s="88"/>
      <c r="G18" s="68"/>
      <c r="H18" s="84"/>
      <c r="I18" s="12"/>
      <c r="J18" s="88"/>
      <c r="K18" s="68"/>
      <c r="L18" s="84"/>
      <c r="M18" s="12"/>
      <c r="N18" s="88"/>
      <c r="O18" s="68"/>
      <c r="P18" s="84"/>
      <c r="Q18" s="12"/>
      <c r="R18" s="88"/>
      <c r="S18" s="68"/>
      <c r="T18" s="62"/>
      <c r="U18" s="12"/>
      <c r="V18" s="131">
        <f t="shared" si="0"/>
        <v>0</v>
      </c>
    </row>
    <row r="19" spans="1:22">
      <c r="A19" s="46" t="s">
        <v>79</v>
      </c>
      <c r="B19" s="74"/>
      <c r="C19" s="84"/>
      <c r="D19" s="12"/>
      <c r="E19" s="12"/>
      <c r="F19" s="88"/>
      <c r="G19" s="68"/>
      <c r="H19" s="84"/>
      <c r="I19" s="12"/>
      <c r="J19" s="88"/>
      <c r="K19" s="68"/>
      <c r="L19" s="84"/>
      <c r="M19" s="12"/>
      <c r="N19" s="88"/>
      <c r="O19" s="68"/>
      <c r="P19" s="84"/>
      <c r="Q19" s="12"/>
      <c r="R19" s="88"/>
      <c r="S19" s="68"/>
      <c r="T19" s="62"/>
      <c r="U19" s="12"/>
      <c r="V19" s="131">
        <f t="shared" si="0"/>
        <v>0</v>
      </c>
    </row>
    <row r="20" spans="1:22">
      <c r="A20" s="25" t="s">
        <v>61</v>
      </c>
      <c r="B20" s="74"/>
      <c r="C20" s="84"/>
      <c r="D20" s="12"/>
      <c r="E20" s="12"/>
      <c r="F20" s="12"/>
      <c r="G20" s="68"/>
      <c r="H20" s="69"/>
      <c r="I20" s="12"/>
      <c r="J20" s="12"/>
      <c r="K20" s="68"/>
      <c r="L20" s="69"/>
      <c r="M20" s="12"/>
      <c r="N20" s="12"/>
      <c r="O20" s="68"/>
      <c r="P20" s="69"/>
      <c r="Q20" s="12"/>
      <c r="R20" s="12"/>
      <c r="S20" s="68"/>
      <c r="T20" s="62"/>
      <c r="U20" s="12"/>
      <c r="V20" s="131">
        <f t="shared" si="0"/>
        <v>0</v>
      </c>
    </row>
    <row r="21" spans="1:22">
      <c r="A21" s="25" t="s">
        <v>62</v>
      </c>
      <c r="B21" s="75">
        <f>175*3</f>
        <v>525</v>
      </c>
      <c r="C21" s="84" t="s">
        <v>81</v>
      </c>
      <c r="D21" s="12"/>
      <c r="E21" s="12"/>
      <c r="F21" s="12"/>
      <c r="G21" s="103" t="s">
        <v>81</v>
      </c>
      <c r="H21" s="84" t="s">
        <v>81</v>
      </c>
      <c r="I21" s="12"/>
      <c r="J21" s="12"/>
      <c r="K21" s="84" t="s">
        <v>81</v>
      </c>
      <c r="L21" s="84" t="s">
        <v>82</v>
      </c>
      <c r="M21" s="12"/>
      <c r="N21" s="12"/>
      <c r="O21" s="68"/>
      <c r="P21" s="69"/>
      <c r="Q21" s="12"/>
      <c r="R21" s="12"/>
      <c r="S21" s="68"/>
      <c r="T21" s="62">
        <v>175</v>
      </c>
      <c r="U21" s="12"/>
      <c r="V21" s="131">
        <f t="shared" si="0"/>
        <v>700</v>
      </c>
    </row>
    <row r="22" spans="1:22">
      <c r="A22" s="25" t="s">
        <v>63</v>
      </c>
      <c r="B22" s="74"/>
      <c r="C22" s="66"/>
      <c r="D22" s="12"/>
      <c r="E22" s="12"/>
      <c r="F22" s="12"/>
      <c r="G22" s="68"/>
      <c r="H22" s="66"/>
      <c r="I22" s="12"/>
      <c r="J22" s="12"/>
      <c r="K22" s="68"/>
      <c r="L22" s="66"/>
      <c r="M22" s="12"/>
      <c r="N22" s="12"/>
      <c r="O22" s="68"/>
      <c r="P22" s="69"/>
      <c r="Q22" s="12"/>
      <c r="R22" s="12"/>
      <c r="S22" s="68"/>
      <c r="T22" s="61"/>
      <c r="U22" s="12"/>
      <c r="V22" s="131">
        <f t="shared" si="0"/>
        <v>0</v>
      </c>
    </row>
    <row r="23" spans="1:22">
      <c r="A23" s="46" t="s">
        <v>64</v>
      </c>
      <c r="B23" s="51"/>
      <c r="C23" s="78"/>
      <c r="D23" s="17"/>
      <c r="E23" s="17"/>
      <c r="F23" s="17"/>
      <c r="G23" s="17"/>
      <c r="H23" s="78"/>
      <c r="I23" s="17"/>
      <c r="J23" s="17"/>
      <c r="K23" s="17"/>
      <c r="L23" s="78"/>
      <c r="M23" s="17"/>
      <c r="N23" s="17"/>
      <c r="O23" s="17"/>
      <c r="P23" s="70"/>
      <c r="Q23" s="17"/>
      <c r="R23" s="17"/>
      <c r="S23" s="71"/>
      <c r="T23" s="62"/>
      <c r="U23" s="62"/>
      <c r="V23" s="131">
        <f t="shared" si="0"/>
        <v>0</v>
      </c>
    </row>
    <row r="24" spans="1:22">
      <c r="A24" s="25" t="s">
        <v>65</v>
      </c>
      <c r="B24" s="74"/>
      <c r="C24" s="78"/>
      <c r="D24" s="17"/>
      <c r="E24" s="17"/>
      <c r="F24" s="17"/>
      <c r="G24" s="17"/>
      <c r="H24" s="78"/>
      <c r="I24" s="17"/>
      <c r="J24" s="17"/>
      <c r="K24" s="17"/>
      <c r="L24" s="78"/>
      <c r="M24" s="17"/>
      <c r="N24" s="17"/>
      <c r="O24" s="17"/>
      <c r="P24" s="70"/>
      <c r="Q24" s="17"/>
      <c r="R24" s="17"/>
      <c r="S24" s="71"/>
      <c r="T24" s="62"/>
      <c r="U24" s="62"/>
      <c r="V24" s="131">
        <f t="shared" si="0"/>
        <v>0</v>
      </c>
    </row>
    <row r="25" spans="1:22" ht="13.5" customHeight="1">
      <c r="A25" s="47" t="s">
        <v>120</v>
      </c>
      <c r="B25" s="52"/>
      <c r="C25" s="85"/>
      <c r="D25" s="28"/>
      <c r="E25" s="87"/>
      <c r="F25" s="87"/>
      <c r="G25" s="87"/>
      <c r="H25" s="85"/>
      <c r="I25" s="87"/>
      <c r="J25" s="87"/>
      <c r="K25" s="87"/>
      <c r="L25" s="85"/>
      <c r="M25" s="87"/>
      <c r="N25" s="87"/>
      <c r="O25" s="87"/>
      <c r="P25" s="96"/>
      <c r="Q25" s="97"/>
      <c r="R25" s="97"/>
      <c r="S25" s="98"/>
      <c r="T25" s="60"/>
      <c r="U25" s="11"/>
      <c r="V25" s="131">
        <f t="shared" si="0"/>
        <v>0</v>
      </c>
    </row>
    <row r="26" spans="1:22" ht="24">
      <c r="A26" s="92" t="s">
        <v>66</v>
      </c>
      <c r="B26" s="75"/>
      <c r="C26" s="86" t="s">
        <v>74</v>
      </c>
      <c r="D26" s="91" t="s">
        <v>74</v>
      </c>
      <c r="E26" s="88" t="s">
        <v>74</v>
      </c>
      <c r="F26" s="88" t="s">
        <v>74</v>
      </c>
      <c r="G26" s="89" t="s">
        <v>74</v>
      </c>
      <c r="H26" s="86" t="s">
        <v>74</v>
      </c>
      <c r="I26" s="12"/>
      <c r="J26" s="88" t="s">
        <v>74</v>
      </c>
      <c r="K26" s="90"/>
      <c r="L26" s="86" t="s">
        <v>74</v>
      </c>
      <c r="M26" s="12"/>
      <c r="N26" s="88" t="s">
        <v>74</v>
      </c>
      <c r="O26" s="90"/>
      <c r="P26" s="86" t="s">
        <v>74</v>
      </c>
      <c r="Q26" s="12"/>
      <c r="R26" s="88" t="s">
        <v>74</v>
      </c>
      <c r="S26" s="90"/>
      <c r="T26" s="81" t="s">
        <v>74</v>
      </c>
      <c r="U26" s="12"/>
      <c r="V26" s="131">
        <f t="shared" si="0"/>
        <v>0</v>
      </c>
    </row>
    <row r="27" spans="1:22" ht="25.5">
      <c r="A27" s="93" t="s">
        <v>67</v>
      </c>
      <c r="B27" s="122">
        <v>1600</v>
      </c>
      <c r="C27" s="79"/>
      <c r="D27" s="11"/>
      <c r="E27" s="11"/>
      <c r="F27" s="11"/>
      <c r="G27" s="118" t="s">
        <v>115</v>
      </c>
      <c r="H27" s="79"/>
      <c r="I27" s="55"/>
      <c r="J27" s="11"/>
      <c r="K27" s="67"/>
      <c r="L27" s="79"/>
      <c r="M27" s="11"/>
      <c r="N27" s="11"/>
      <c r="O27" s="55"/>
      <c r="P27" s="11"/>
      <c r="Q27" s="11"/>
      <c r="R27" s="11"/>
      <c r="S27" s="67"/>
      <c r="T27" s="61"/>
      <c r="U27" s="11"/>
      <c r="V27" s="131">
        <f t="shared" si="0"/>
        <v>1600</v>
      </c>
    </row>
    <row r="28" spans="1:22" ht="24">
      <c r="A28" s="92" t="s">
        <v>122</v>
      </c>
      <c r="B28" s="52"/>
      <c r="C28" s="86" t="s">
        <v>72</v>
      </c>
      <c r="D28" s="88" t="s">
        <v>74</v>
      </c>
      <c r="E28" s="88" t="s">
        <v>73</v>
      </c>
      <c r="F28" s="88" t="s">
        <v>73</v>
      </c>
      <c r="G28" s="89" t="s">
        <v>72</v>
      </c>
      <c r="H28" s="88" t="s">
        <v>73</v>
      </c>
      <c r="I28" s="83"/>
      <c r="J28" s="88" t="s">
        <v>73</v>
      </c>
      <c r="K28" s="12"/>
      <c r="L28" s="88" t="s">
        <v>73</v>
      </c>
      <c r="M28" s="12"/>
      <c r="N28" s="88" t="s">
        <v>73</v>
      </c>
      <c r="O28" s="83"/>
      <c r="P28" s="88" t="s">
        <v>73</v>
      </c>
      <c r="Q28" s="12"/>
      <c r="R28" s="88" t="s">
        <v>73</v>
      </c>
      <c r="S28" s="68"/>
      <c r="T28" s="81" t="s">
        <v>74</v>
      </c>
      <c r="U28" s="12"/>
      <c r="V28" s="131">
        <f t="shared" si="0"/>
        <v>0</v>
      </c>
    </row>
    <row r="29" spans="1:22" ht="24.75" customHeight="1">
      <c r="A29" s="92" t="s">
        <v>68</v>
      </c>
      <c r="B29" s="53"/>
      <c r="C29" s="84" t="s">
        <v>74</v>
      </c>
      <c r="D29" s="12"/>
      <c r="E29" s="12"/>
      <c r="F29" s="88" t="s">
        <v>74</v>
      </c>
      <c r="G29" s="94"/>
      <c r="H29" s="84" t="s">
        <v>74</v>
      </c>
      <c r="I29" s="83"/>
      <c r="J29" s="88" t="s">
        <v>74</v>
      </c>
      <c r="K29" s="68"/>
      <c r="L29" s="84" t="s">
        <v>74</v>
      </c>
      <c r="M29" s="83"/>
      <c r="N29" s="88" t="s">
        <v>74</v>
      </c>
      <c r="O29" s="83"/>
      <c r="P29" s="88" t="s">
        <v>74</v>
      </c>
      <c r="Q29" s="12"/>
      <c r="R29" s="88" t="s">
        <v>74</v>
      </c>
      <c r="S29" s="68"/>
      <c r="T29" s="81" t="s">
        <v>74</v>
      </c>
      <c r="U29" s="12"/>
      <c r="V29" s="131">
        <f t="shared" si="0"/>
        <v>0</v>
      </c>
    </row>
    <row r="30" spans="1:22" ht="24.75" customHeight="1">
      <c r="A30" s="25" t="s">
        <v>75</v>
      </c>
      <c r="B30" s="53"/>
      <c r="C30" s="69"/>
      <c r="D30" s="12"/>
      <c r="E30" s="12"/>
      <c r="F30" s="61"/>
      <c r="G30" s="68"/>
      <c r="H30" s="69"/>
      <c r="I30" s="12"/>
      <c r="J30" s="61"/>
      <c r="K30" s="68"/>
      <c r="L30" s="84"/>
      <c r="M30" s="12"/>
      <c r="N30" s="61"/>
      <c r="O30" s="68"/>
      <c r="P30" s="84" t="s">
        <v>76</v>
      </c>
      <c r="Q30" s="12"/>
      <c r="R30" s="61"/>
      <c r="S30" s="68"/>
      <c r="T30" s="61"/>
      <c r="U30" s="12"/>
      <c r="V30" s="131">
        <f t="shared" si="0"/>
        <v>0</v>
      </c>
    </row>
    <row r="31" spans="1:22">
      <c r="A31" s="25" t="s">
        <v>69</v>
      </c>
      <c r="B31" s="76"/>
      <c r="C31" s="77"/>
      <c r="D31" s="12"/>
      <c r="E31" s="12"/>
      <c r="F31" s="12"/>
      <c r="G31" s="68"/>
      <c r="H31" s="77"/>
      <c r="I31" s="12"/>
      <c r="J31" s="12"/>
      <c r="K31" s="68"/>
      <c r="L31" s="77"/>
      <c r="M31" s="12"/>
      <c r="N31" s="12"/>
      <c r="O31" s="68"/>
      <c r="P31" s="77"/>
      <c r="Q31" s="12"/>
      <c r="R31" s="12"/>
      <c r="S31" s="68"/>
      <c r="T31" s="81"/>
      <c r="U31" s="12"/>
      <c r="V31" s="131">
        <f t="shared" si="0"/>
        <v>0</v>
      </c>
    </row>
    <row r="32" spans="1:22">
      <c r="A32" s="26" t="s">
        <v>123</v>
      </c>
      <c r="B32" s="54"/>
      <c r="C32" s="82">
        <v>60</v>
      </c>
      <c r="D32" s="11"/>
      <c r="E32" s="17">
        <v>60</v>
      </c>
      <c r="F32" s="17">
        <v>60</v>
      </c>
      <c r="G32" s="17">
        <v>60</v>
      </c>
      <c r="H32" s="17">
        <v>60</v>
      </c>
      <c r="I32" s="17">
        <v>60</v>
      </c>
      <c r="J32" s="17">
        <v>60</v>
      </c>
      <c r="K32" s="17">
        <v>60</v>
      </c>
      <c r="L32" s="17">
        <v>60</v>
      </c>
      <c r="M32" s="17">
        <v>60</v>
      </c>
      <c r="N32" s="17">
        <v>60</v>
      </c>
      <c r="O32" s="17">
        <v>60</v>
      </c>
      <c r="P32" s="17">
        <v>60</v>
      </c>
      <c r="Q32" s="17">
        <v>60</v>
      </c>
      <c r="R32" s="17">
        <v>60</v>
      </c>
      <c r="S32" s="17">
        <v>60</v>
      </c>
      <c r="T32" s="60"/>
      <c r="U32" s="11"/>
      <c r="V32" s="131">
        <f t="shared" si="0"/>
        <v>960</v>
      </c>
    </row>
    <row r="33" spans="1:43">
      <c r="A33" s="46" t="s">
        <v>3</v>
      </c>
      <c r="B33" s="56">
        <v>390</v>
      </c>
      <c r="C33" s="70">
        <v>100</v>
      </c>
      <c r="D33" s="17">
        <v>45</v>
      </c>
      <c r="E33" s="17">
        <v>95</v>
      </c>
      <c r="F33" s="17">
        <v>100</v>
      </c>
      <c r="G33" s="71">
        <v>95</v>
      </c>
      <c r="H33" s="70">
        <v>100</v>
      </c>
      <c r="I33" s="17">
        <v>95</v>
      </c>
      <c r="J33" s="17">
        <v>100</v>
      </c>
      <c r="K33" s="71">
        <v>95</v>
      </c>
      <c r="L33" s="70">
        <v>100</v>
      </c>
      <c r="M33" s="17">
        <v>95</v>
      </c>
      <c r="N33" s="17">
        <v>100</v>
      </c>
      <c r="O33" s="71">
        <v>95</v>
      </c>
      <c r="P33" s="70">
        <v>100</v>
      </c>
      <c r="Q33" s="17">
        <v>95</v>
      </c>
      <c r="R33" s="17">
        <v>100</v>
      </c>
      <c r="S33" s="71">
        <v>95</v>
      </c>
      <c r="T33" s="62">
        <v>65</v>
      </c>
      <c r="U33" s="17">
        <v>30</v>
      </c>
      <c r="V33" s="131">
        <f t="shared" si="0"/>
        <v>2090</v>
      </c>
      <c r="W33" s="3"/>
    </row>
    <row r="34" spans="1:43">
      <c r="A34" s="121" t="s">
        <v>116</v>
      </c>
      <c r="B34" s="55"/>
      <c r="C34" s="85">
        <v>300</v>
      </c>
      <c r="D34" s="11"/>
      <c r="E34" s="87">
        <v>300</v>
      </c>
      <c r="F34" s="87">
        <v>300</v>
      </c>
      <c r="G34" s="120">
        <v>300</v>
      </c>
      <c r="H34" s="85">
        <v>300</v>
      </c>
      <c r="I34" s="87">
        <v>300</v>
      </c>
      <c r="J34" s="87">
        <v>300</v>
      </c>
      <c r="K34" s="120">
        <v>300</v>
      </c>
      <c r="L34" s="85">
        <v>300</v>
      </c>
      <c r="M34" s="87">
        <v>300</v>
      </c>
      <c r="N34" s="87">
        <v>300</v>
      </c>
      <c r="O34" s="120">
        <v>300</v>
      </c>
      <c r="P34" s="85">
        <v>300</v>
      </c>
      <c r="Q34" s="87">
        <v>300</v>
      </c>
      <c r="R34" s="87">
        <v>300</v>
      </c>
      <c r="S34" s="120">
        <v>300</v>
      </c>
      <c r="T34" s="119"/>
      <c r="U34" s="11"/>
      <c r="V34" s="131">
        <f t="shared" si="0"/>
        <v>4800</v>
      </c>
      <c r="W34" s="3"/>
    </row>
    <row r="35" spans="1:43">
      <c r="A35" s="37" t="s">
        <v>4</v>
      </c>
      <c r="B35" s="57">
        <v>400</v>
      </c>
      <c r="C35" s="117">
        <v>200</v>
      </c>
      <c r="D35" s="117">
        <v>200</v>
      </c>
      <c r="E35" s="117">
        <v>200</v>
      </c>
      <c r="F35" s="117">
        <v>200</v>
      </c>
      <c r="G35" s="117">
        <v>200</v>
      </c>
      <c r="H35" s="117">
        <v>200</v>
      </c>
      <c r="I35" s="117">
        <v>200</v>
      </c>
      <c r="J35" s="117">
        <v>200</v>
      </c>
      <c r="K35" s="117">
        <v>200</v>
      </c>
      <c r="L35" s="117">
        <v>200</v>
      </c>
      <c r="M35" s="117">
        <v>200</v>
      </c>
      <c r="N35" s="117">
        <v>200</v>
      </c>
      <c r="O35" s="117">
        <v>200</v>
      </c>
      <c r="P35" s="117">
        <v>200</v>
      </c>
      <c r="Q35" s="117">
        <v>200</v>
      </c>
      <c r="R35" s="117">
        <v>200</v>
      </c>
      <c r="S35" s="117">
        <v>200</v>
      </c>
      <c r="T35" s="117">
        <v>150</v>
      </c>
      <c r="U35" s="117">
        <v>150</v>
      </c>
      <c r="V35" s="131">
        <f t="shared" si="0"/>
        <v>4100</v>
      </c>
      <c r="W35" s="3"/>
    </row>
    <row r="36" spans="1:43" ht="13.5" customHeight="1">
      <c r="A36" s="37" t="s">
        <v>9</v>
      </c>
      <c r="B36" s="57">
        <v>75</v>
      </c>
      <c r="C36" s="57">
        <v>75</v>
      </c>
      <c r="D36" s="57">
        <v>75</v>
      </c>
      <c r="E36" s="57">
        <v>75</v>
      </c>
      <c r="F36" s="57">
        <v>75</v>
      </c>
      <c r="G36" s="57">
        <v>75</v>
      </c>
      <c r="H36" s="57">
        <v>75</v>
      </c>
      <c r="I36" s="57">
        <v>75</v>
      </c>
      <c r="J36" s="57">
        <v>75</v>
      </c>
      <c r="K36" s="57">
        <v>75</v>
      </c>
      <c r="L36" s="57">
        <v>75</v>
      </c>
      <c r="M36" s="57">
        <v>75</v>
      </c>
      <c r="N36" s="57">
        <v>75</v>
      </c>
      <c r="O36" s="57">
        <v>75</v>
      </c>
      <c r="P36" s="57">
        <v>75</v>
      </c>
      <c r="Q36" s="57">
        <v>75</v>
      </c>
      <c r="R36" s="57">
        <v>75</v>
      </c>
      <c r="S36" s="57">
        <v>75</v>
      </c>
      <c r="T36" s="57">
        <v>50</v>
      </c>
      <c r="U36" s="57">
        <v>50</v>
      </c>
      <c r="V36" s="131">
        <f t="shared" si="0"/>
        <v>1450</v>
      </c>
      <c r="W36" s="3"/>
    </row>
    <row r="37" spans="1:43">
      <c r="A37" s="132" t="s">
        <v>6</v>
      </c>
      <c r="B37" s="133">
        <f t="shared" ref="B37:U37" si="1">SUM(B9:B36)</f>
        <v>2990</v>
      </c>
      <c r="C37" s="134">
        <f t="shared" si="1"/>
        <v>765</v>
      </c>
      <c r="D37" s="135">
        <f t="shared" si="1"/>
        <v>320</v>
      </c>
      <c r="E37" s="135">
        <f t="shared" si="1"/>
        <v>730</v>
      </c>
      <c r="F37" s="135">
        <f t="shared" si="1"/>
        <v>765</v>
      </c>
      <c r="G37" s="136">
        <f t="shared" si="1"/>
        <v>730</v>
      </c>
      <c r="H37" s="134">
        <f t="shared" ref="H37:O37" si="2">SUM(H9:H36)</f>
        <v>765</v>
      </c>
      <c r="I37" s="135">
        <f t="shared" si="2"/>
        <v>730</v>
      </c>
      <c r="J37" s="135">
        <f t="shared" si="2"/>
        <v>765</v>
      </c>
      <c r="K37" s="136">
        <f t="shared" si="2"/>
        <v>730</v>
      </c>
      <c r="L37" s="134">
        <f t="shared" si="2"/>
        <v>765</v>
      </c>
      <c r="M37" s="135">
        <f t="shared" si="2"/>
        <v>730</v>
      </c>
      <c r="N37" s="135">
        <f t="shared" si="2"/>
        <v>765</v>
      </c>
      <c r="O37" s="136">
        <f t="shared" si="2"/>
        <v>730</v>
      </c>
      <c r="P37" s="134">
        <f t="shared" si="1"/>
        <v>765</v>
      </c>
      <c r="Q37" s="135">
        <f t="shared" si="1"/>
        <v>730</v>
      </c>
      <c r="R37" s="135">
        <f t="shared" si="1"/>
        <v>765</v>
      </c>
      <c r="S37" s="136">
        <f t="shared" si="1"/>
        <v>730</v>
      </c>
      <c r="T37" s="137">
        <f t="shared" si="1"/>
        <v>470</v>
      </c>
      <c r="U37" s="135">
        <f t="shared" si="1"/>
        <v>230</v>
      </c>
      <c r="V37" s="135">
        <f>SUM(V9:V36)</f>
        <v>15970</v>
      </c>
      <c r="W37" s="3"/>
      <c r="X37" s="4"/>
    </row>
    <row r="38" spans="1:43">
      <c r="A38" s="27" t="s">
        <v>7</v>
      </c>
      <c r="B38" s="58">
        <f t="shared" ref="B38:V38" si="3">B37*0.25</f>
        <v>747.5</v>
      </c>
      <c r="C38" s="72">
        <f t="shared" si="3"/>
        <v>191.25</v>
      </c>
      <c r="D38" s="10">
        <f t="shared" si="3"/>
        <v>80</v>
      </c>
      <c r="E38" s="10">
        <f t="shared" si="3"/>
        <v>182.5</v>
      </c>
      <c r="F38" s="10">
        <f t="shared" si="3"/>
        <v>191.25</v>
      </c>
      <c r="G38" s="73">
        <f t="shared" si="3"/>
        <v>182.5</v>
      </c>
      <c r="H38" s="72">
        <f t="shared" ref="H38:O38" si="4">H37*0.25</f>
        <v>191.25</v>
      </c>
      <c r="I38" s="10">
        <f t="shared" si="4"/>
        <v>182.5</v>
      </c>
      <c r="J38" s="10">
        <f t="shared" si="4"/>
        <v>191.25</v>
      </c>
      <c r="K38" s="73">
        <f t="shared" si="4"/>
        <v>182.5</v>
      </c>
      <c r="L38" s="72">
        <f t="shared" si="4"/>
        <v>191.25</v>
      </c>
      <c r="M38" s="10">
        <f t="shared" si="4"/>
        <v>182.5</v>
      </c>
      <c r="N38" s="10">
        <f t="shared" si="4"/>
        <v>191.25</v>
      </c>
      <c r="O38" s="73">
        <f t="shared" si="4"/>
        <v>182.5</v>
      </c>
      <c r="P38" s="72">
        <f t="shared" si="3"/>
        <v>191.25</v>
      </c>
      <c r="Q38" s="10">
        <f t="shared" si="3"/>
        <v>182.5</v>
      </c>
      <c r="R38" s="10">
        <f t="shared" si="3"/>
        <v>191.25</v>
      </c>
      <c r="S38" s="73">
        <f t="shared" si="3"/>
        <v>182.5</v>
      </c>
      <c r="T38" s="63">
        <f t="shared" si="3"/>
        <v>117.5</v>
      </c>
      <c r="U38" s="10">
        <f t="shared" si="3"/>
        <v>57.5</v>
      </c>
      <c r="V38" s="135">
        <f t="shared" si="3"/>
        <v>3992.5</v>
      </c>
      <c r="W38" s="3"/>
    </row>
    <row r="39" spans="1:43" ht="13.5" thickBot="1">
      <c r="A39" s="132" t="s">
        <v>5</v>
      </c>
      <c r="B39" s="133">
        <f t="shared" ref="B39:V39" si="5">SUM(B37:B38)</f>
        <v>3737.5</v>
      </c>
      <c r="C39" s="138">
        <f t="shared" si="5"/>
        <v>956.25</v>
      </c>
      <c r="D39" s="139">
        <f t="shared" si="5"/>
        <v>400</v>
      </c>
      <c r="E39" s="139">
        <f t="shared" si="5"/>
        <v>912.5</v>
      </c>
      <c r="F39" s="139">
        <f t="shared" si="5"/>
        <v>956.25</v>
      </c>
      <c r="G39" s="140">
        <f t="shared" si="5"/>
        <v>912.5</v>
      </c>
      <c r="H39" s="138">
        <f t="shared" ref="H39:O39" si="6">SUM(H37:H38)</f>
        <v>956.25</v>
      </c>
      <c r="I39" s="139">
        <f t="shared" si="6"/>
        <v>912.5</v>
      </c>
      <c r="J39" s="139">
        <f t="shared" si="6"/>
        <v>956.25</v>
      </c>
      <c r="K39" s="140">
        <f t="shared" si="6"/>
        <v>912.5</v>
      </c>
      <c r="L39" s="138">
        <f t="shared" si="6"/>
        <v>956.25</v>
      </c>
      <c r="M39" s="139">
        <f t="shared" si="6"/>
        <v>912.5</v>
      </c>
      <c r="N39" s="139">
        <f t="shared" si="6"/>
        <v>956.25</v>
      </c>
      <c r="O39" s="140">
        <f t="shared" si="6"/>
        <v>912.5</v>
      </c>
      <c r="P39" s="138">
        <f t="shared" si="5"/>
        <v>956.25</v>
      </c>
      <c r="Q39" s="139">
        <f t="shared" si="5"/>
        <v>912.5</v>
      </c>
      <c r="R39" s="139">
        <f t="shared" si="5"/>
        <v>956.25</v>
      </c>
      <c r="S39" s="140">
        <f t="shared" si="5"/>
        <v>912.5</v>
      </c>
      <c r="T39" s="137">
        <f t="shared" si="5"/>
        <v>587.5</v>
      </c>
      <c r="U39" s="135">
        <f t="shared" si="5"/>
        <v>287.5</v>
      </c>
      <c r="V39" s="135">
        <f t="shared" si="5"/>
        <v>19962.5</v>
      </c>
      <c r="W39" s="3"/>
      <c r="X39" s="4"/>
    </row>
    <row r="40" spans="1:43">
      <c r="A40" s="1"/>
      <c r="B40" s="29">
        <f>(B37-B33)*0.15</f>
        <v>390</v>
      </c>
      <c r="C40" s="29">
        <f t="shared" ref="C40:V40" si="7">(C37-C33)*0.15</f>
        <v>99.75</v>
      </c>
      <c r="D40" s="29">
        <f t="shared" si="7"/>
        <v>41.25</v>
      </c>
      <c r="E40" s="29">
        <f t="shared" si="7"/>
        <v>95.25</v>
      </c>
      <c r="F40" s="29">
        <f t="shared" si="7"/>
        <v>99.75</v>
      </c>
      <c r="G40" s="29">
        <f t="shared" si="7"/>
        <v>95.25</v>
      </c>
      <c r="H40" s="29">
        <f t="shared" si="7"/>
        <v>99.75</v>
      </c>
      <c r="I40" s="29">
        <f t="shared" si="7"/>
        <v>95.25</v>
      </c>
      <c r="J40" s="29">
        <f t="shared" si="7"/>
        <v>99.75</v>
      </c>
      <c r="K40" s="29">
        <f t="shared" si="7"/>
        <v>95.25</v>
      </c>
      <c r="L40" s="29">
        <f t="shared" si="7"/>
        <v>99.75</v>
      </c>
      <c r="M40" s="29">
        <f t="shared" si="7"/>
        <v>95.25</v>
      </c>
      <c r="N40" s="29">
        <f t="shared" si="7"/>
        <v>99.75</v>
      </c>
      <c r="O40" s="29">
        <f t="shared" si="7"/>
        <v>95.25</v>
      </c>
      <c r="P40" s="29">
        <f t="shared" si="7"/>
        <v>99.75</v>
      </c>
      <c r="Q40" s="29">
        <f t="shared" si="7"/>
        <v>95.25</v>
      </c>
      <c r="R40" s="29">
        <f t="shared" si="7"/>
        <v>99.75</v>
      </c>
      <c r="S40" s="29">
        <f t="shared" si="7"/>
        <v>95.25</v>
      </c>
      <c r="T40" s="29">
        <f t="shared" si="7"/>
        <v>60.75</v>
      </c>
      <c r="U40" s="29">
        <f t="shared" si="7"/>
        <v>30</v>
      </c>
      <c r="V40" s="29">
        <f t="shared" si="7"/>
        <v>2082</v>
      </c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3"/>
    </row>
    <row r="41" spans="1:43" ht="13.5" thickBot="1">
      <c r="A41" s="34" t="s">
        <v>22</v>
      </c>
      <c r="B41" s="1"/>
      <c r="C41" s="4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</row>
    <row r="42" spans="1:43" ht="27" customHeight="1" thickBot="1">
      <c r="A42" s="33" t="s">
        <v>21</v>
      </c>
      <c r="B42" s="6"/>
      <c r="C42" s="159" t="s">
        <v>86</v>
      </c>
      <c r="D42" s="100" t="s">
        <v>85</v>
      </c>
      <c r="E42" s="100" t="s">
        <v>111</v>
      </c>
      <c r="F42" s="101" t="s">
        <v>84</v>
      </c>
      <c r="G42" s="102" t="s">
        <v>83</v>
      </c>
      <c r="H42" s="7"/>
      <c r="I42" s="160" t="s">
        <v>10</v>
      </c>
      <c r="J42" s="126"/>
      <c r="K42" s="126"/>
      <c r="L42" s="126"/>
      <c r="M42" s="126"/>
      <c r="N42" s="127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43" ht="15.75" customHeight="1">
      <c r="A43" s="35" t="s">
        <v>23</v>
      </c>
      <c r="B43" s="16"/>
      <c r="C43" s="141" t="s">
        <v>87</v>
      </c>
      <c r="D43" s="9">
        <f>B39</f>
        <v>3737.5</v>
      </c>
      <c r="E43" s="48">
        <f>D43</f>
        <v>3737.5</v>
      </c>
      <c r="F43" s="9">
        <f>B36+B35</f>
        <v>475</v>
      </c>
      <c r="G43" s="50">
        <f>F43</f>
        <v>475</v>
      </c>
      <c r="H43" s="13"/>
      <c r="I43" s="19" t="s">
        <v>11</v>
      </c>
      <c r="L43" s="115">
        <v>1600</v>
      </c>
      <c r="M43" s="3" t="s">
        <v>34</v>
      </c>
      <c r="N43" s="20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43" ht="12.75" customHeight="1">
      <c r="A44" s="16"/>
      <c r="B44" s="16"/>
      <c r="C44" s="141" t="s">
        <v>88</v>
      </c>
      <c r="D44" s="9">
        <f>C39</f>
        <v>956.25</v>
      </c>
      <c r="E44" s="48">
        <f>D44+E43</f>
        <v>4693.75</v>
      </c>
      <c r="F44" s="9">
        <f>C36+C35</f>
        <v>275</v>
      </c>
      <c r="G44" s="50">
        <f>G43+F44</f>
        <v>750</v>
      </c>
      <c r="H44" s="13"/>
      <c r="I44" s="19" t="s">
        <v>12</v>
      </c>
      <c r="L44" s="115">
        <v>775</v>
      </c>
      <c r="M44" s="3" t="s">
        <v>13</v>
      </c>
      <c r="N44" s="21"/>
    </row>
    <row r="45" spans="1:43" ht="12.75" customHeight="1">
      <c r="A45" s="16"/>
      <c r="B45" s="16"/>
      <c r="C45" s="141" t="s">
        <v>89</v>
      </c>
      <c r="D45" s="9">
        <f>D39</f>
        <v>400</v>
      </c>
      <c r="E45" s="48">
        <f t="shared" ref="E45:E66" si="8">E44+D45</f>
        <v>5093.75</v>
      </c>
      <c r="F45" s="9">
        <f>D36+D35</f>
        <v>275</v>
      </c>
      <c r="G45" s="50">
        <f>G44+F45</f>
        <v>1025</v>
      </c>
      <c r="H45" s="13"/>
      <c r="I45" s="19" t="s">
        <v>14</v>
      </c>
      <c r="L45" s="115">
        <v>75</v>
      </c>
      <c r="M45" s="3" t="s">
        <v>15</v>
      </c>
      <c r="N45" s="21"/>
    </row>
    <row r="46" spans="1:43" ht="12.75" customHeight="1">
      <c r="A46" s="16"/>
      <c r="B46" s="16"/>
      <c r="C46" s="141" t="s">
        <v>90</v>
      </c>
      <c r="D46" s="9">
        <f>E39</f>
        <v>912.5</v>
      </c>
      <c r="E46" s="48">
        <f>E45+D46</f>
        <v>6006.25</v>
      </c>
      <c r="F46" s="9">
        <f>E36+E35</f>
        <v>275</v>
      </c>
      <c r="G46" s="50">
        <f>G45+F46</f>
        <v>1300</v>
      </c>
      <c r="H46" s="13"/>
      <c r="I46" s="19" t="s">
        <v>16</v>
      </c>
      <c r="L46" s="115">
        <v>350</v>
      </c>
      <c r="M46" s="3" t="s">
        <v>17</v>
      </c>
      <c r="N46" s="21"/>
    </row>
    <row r="47" spans="1:43" ht="12.75" customHeight="1">
      <c r="A47" s="16"/>
      <c r="B47" s="16"/>
      <c r="C47" s="141" t="s">
        <v>91</v>
      </c>
      <c r="D47" s="9">
        <f>F39</f>
        <v>956.25</v>
      </c>
      <c r="E47" s="48">
        <f t="shared" si="8"/>
        <v>6962.5</v>
      </c>
      <c r="F47" s="9">
        <f>F36+F35</f>
        <v>275</v>
      </c>
      <c r="G47" s="50">
        <f t="shared" ref="G47:G66" si="9">G46+F47</f>
        <v>1575</v>
      </c>
      <c r="H47" s="13"/>
      <c r="I47" s="19" t="s">
        <v>18</v>
      </c>
      <c r="L47" s="115">
        <v>350</v>
      </c>
      <c r="M47" s="3" t="s">
        <v>19</v>
      </c>
      <c r="N47" s="21"/>
    </row>
    <row r="48" spans="1:43" ht="12.75" customHeight="1">
      <c r="A48" s="16"/>
      <c r="B48" s="16"/>
      <c r="C48" s="141" t="s">
        <v>92</v>
      </c>
      <c r="D48" s="9">
        <f>G39</f>
        <v>912.5</v>
      </c>
      <c r="E48" s="48">
        <f t="shared" si="8"/>
        <v>7875</v>
      </c>
      <c r="F48" s="9">
        <f>G36+G35</f>
        <v>275</v>
      </c>
      <c r="G48" s="50">
        <f t="shared" si="9"/>
        <v>1850</v>
      </c>
      <c r="H48" s="13"/>
      <c r="I48" s="19" t="s">
        <v>20</v>
      </c>
      <c r="J48"/>
      <c r="L48" s="116">
        <v>1000</v>
      </c>
      <c r="M48" s="3" t="s">
        <v>33</v>
      </c>
      <c r="N48" s="21"/>
    </row>
    <row r="49" spans="1:14" ht="12.75" customHeight="1">
      <c r="A49" s="16"/>
      <c r="B49" s="16"/>
      <c r="C49" s="141" t="s">
        <v>93</v>
      </c>
      <c r="D49" s="9">
        <f>H39</f>
        <v>956.25</v>
      </c>
      <c r="E49" s="48">
        <f t="shared" si="8"/>
        <v>8831.25</v>
      </c>
      <c r="F49" s="9">
        <f>H36+H35</f>
        <v>275</v>
      </c>
      <c r="G49" s="50">
        <f t="shared" si="9"/>
        <v>2125</v>
      </c>
      <c r="H49" s="13"/>
      <c r="I49" s="19" t="s">
        <v>114</v>
      </c>
      <c r="K49" s="18"/>
      <c r="L49" s="114">
        <v>2400</v>
      </c>
      <c r="M49" s="3" t="s">
        <v>15</v>
      </c>
      <c r="N49" s="21"/>
    </row>
    <row r="50" spans="1:14" ht="12.75" customHeight="1">
      <c r="A50" s="16"/>
      <c r="B50" s="16"/>
      <c r="C50" s="141" t="s">
        <v>94</v>
      </c>
      <c r="D50" s="9">
        <f>I39</f>
        <v>912.5</v>
      </c>
      <c r="E50" s="48">
        <f>E49+D50</f>
        <v>9743.75</v>
      </c>
      <c r="F50" s="9">
        <f>I36+I35</f>
        <v>275</v>
      </c>
      <c r="G50" s="50">
        <f>G49+F50</f>
        <v>2400</v>
      </c>
      <c r="H50" s="13"/>
      <c r="I50" s="19" t="s">
        <v>113</v>
      </c>
      <c r="K50" s="18"/>
      <c r="L50" s="114">
        <f>SUM(P39:S39)</f>
        <v>3737.5</v>
      </c>
      <c r="M50" s="3" t="s">
        <v>15</v>
      </c>
      <c r="N50" s="21"/>
    </row>
    <row r="51" spans="1:14" ht="12.75" customHeight="1">
      <c r="A51" s="16"/>
      <c r="B51" s="16"/>
      <c r="C51" s="141" t="s">
        <v>95</v>
      </c>
      <c r="D51" s="9">
        <f>J39</f>
        <v>956.25</v>
      </c>
      <c r="E51" s="48">
        <f t="shared" si="8"/>
        <v>10700</v>
      </c>
      <c r="F51" s="9">
        <f>J36+J35</f>
        <v>275</v>
      </c>
      <c r="G51" s="50">
        <f t="shared" si="9"/>
        <v>2675</v>
      </c>
      <c r="H51" s="13"/>
      <c r="I51" s="19"/>
      <c r="K51" s="18"/>
      <c r="L51" s="36"/>
      <c r="M51" s="3"/>
      <c r="N51" s="21"/>
    </row>
    <row r="52" spans="1:14" ht="12.75" customHeight="1">
      <c r="A52" s="16"/>
      <c r="B52" s="16"/>
      <c r="C52" s="141" t="s">
        <v>96</v>
      </c>
      <c r="D52" s="9">
        <f>K39</f>
        <v>912.5</v>
      </c>
      <c r="E52" s="48">
        <f t="shared" si="8"/>
        <v>11612.5</v>
      </c>
      <c r="F52" s="9">
        <f>K36+K35</f>
        <v>275</v>
      </c>
      <c r="G52" s="50">
        <f t="shared" si="9"/>
        <v>2950</v>
      </c>
      <c r="H52" s="13"/>
      <c r="I52" s="19"/>
      <c r="K52" s="18"/>
      <c r="L52" s="36"/>
      <c r="N52" s="21"/>
    </row>
    <row r="53" spans="1:14" ht="12.75" customHeight="1" thickBot="1">
      <c r="A53" s="16"/>
      <c r="B53" s="16"/>
      <c r="C53" s="141" t="s">
        <v>97</v>
      </c>
      <c r="D53" s="9">
        <f>L39</f>
        <v>956.25</v>
      </c>
      <c r="E53" s="48">
        <f t="shared" si="8"/>
        <v>12568.75</v>
      </c>
      <c r="F53" s="9">
        <f>L36+L35</f>
        <v>275</v>
      </c>
      <c r="G53" s="50">
        <f t="shared" si="9"/>
        <v>3225</v>
      </c>
      <c r="H53" s="13"/>
      <c r="I53" s="22"/>
      <c r="J53" s="23"/>
      <c r="K53" s="39"/>
      <c r="L53" s="40"/>
      <c r="M53" s="23"/>
      <c r="N53" s="24"/>
    </row>
    <row r="54" spans="1:14" ht="12.75" customHeight="1">
      <c r="A54" s="16"/>
      <c r="B54" s="16"/>
      <c r="C54" s="141" t="s">
        <v>98</v>
      </c>
      <c r="D54" s="9">
        <f>M39</f>
        <v>912.5</v>
      </c>
      <c r="E54" s="48">
        <f t="shared" si="8"/>
        <v>13481.25</v>
      </c>
      <c r="F54" s="9">
        <f>M36+M35</f>
        <v>275</v>
      </c>
      <c r="G54" s="50">
        <f t="shared" si="9"/>
        <v>3500</v>
      </c>
      <c r="H54" s="13"/>
      <c r="I54" s="2" t="s">
        <v>112</v>
      </c>
      <c r="M54" s="13"/>
    </row>
    <row r="55" spans="1:14" ht="12.75" customHeight="1" thickBot="1">
      <c r="A55" s="16"/>
      <c r="B55" s="16"/>
      <c r="C55" s="141" t="s">
        <v>99</v>
      </c>
      <c r="D55" s="9">
        <f>N39</f>
        <v>956.25</v>
      </c>
      <c r="E55" s="48">
        <f t="shared" si="8"/>
        <v>14437.5</v>
      </c>
      <c r="F55" s="9">
        <f>N36+N35</f>
        <v>275</v>
      </c>
      <c r="G55" s="50">
        <f t="shared" si="9"/>
        <v>3775</v>
      </c>
      <c r="H55" s="13"/>
      <c r="M55" s="13"/>
    </row>
    <row r="56" spans="1:14" ht="12.75" customHeight="1">
      <c r="A56" s="16"/>
      <c r="B56" s="16"/>
      <c r="C56" s="141" t="s">
        <v>100</v>
      </c>
      <c r="D56" s="9">
        <f>O39</f>
        <v>912.5</v>
      </c>
      <c r="E56" s="48">
        <f t="shared" si="8"/>
        <v>15350</v>
      </c>
      <c r="F56" s="9">
        <f>O36+O35</f>
        <v>275</v>
      </c>
      <c r="G56" s="50">
        <f t="shared" si="9"/>
        <v>4050</v>
      </c>
      <c r="H56" s="13"/>
      <c r="I56" s="123" t="s">
        <v>24</v>
      </c>
      <c r="J56" s="124"/>
      <c r="K56" s="124"/>
      <c r="L56" s="124"/>
      <c r="M56" s="124"/>
      <c r="N56" s="125"/>
    </row>
    <row r="57" spans="1:14" ht="12.75" customHeight="1">
      <c r="A57" s="16"/>
      <c r="B57" s="16"/>
      <c r="C57" s="141" t="s">
        <v>102</v>
      </c>
      <c r="D57" s="9">
        <f>SUM(P39:S39)</f>
        <v>3737.5</v>
      </c>
      <c r="E57" s="48">
        <f t="shared" si="8"/>
        <v>19087.5</v>
      </c>
      <c r="F57" s="9">
        <f>SUM(P35:S36)</f>
        <v>1100</v>
      </c>
      <c r="G57" s="50">
        <f t="shared" si="9"/>
        <v>5150</v>
      </c>
      <c r="H57" s="13"/>
      <c r="I57" s="19" t="s">
        <v>25</v>
      </c>
      <c r="L57" s="104">
        <v>4400</v>
      </c>
      <c r="N57" s="21"/>
    </row>
    <row r="58" spans="1:14" ht="12.75" customHeight="1">
      <c r="A58" s="16"/>
      <c r="B58" s="16"/>
      <c r="C58" s="141" t="s">
        <v>101</v>
      </c>
      <c r="D58" s="9">
        <f>D57</f>
        <v>3737.5</v>
      </c>
      <c r="E58" s="48">
        <f t="shared" si="8"/>
        <v>22825</v>
      </c>
      <c r="F58" s="9">
        <f>F57</f>
        <v>1100</v>
      </c>
      <c r="G58" s="50">
        <f t="shared" si="9"/>
        <v>6250</v>
      </c>
      <c r="H58" s="13"/>
      <c r="I58" s="19" t="s">
        <v>26</v>
      </c>
      <c r="L58" s="104">
        <v>1410</v>
      </c>
      <c r="M58" s="105"/>
      <c r="N58" s="106"/>
    </row>
    <row r="59" spans="1:14" ht="12.75" customHeight="1">
      <c r="A59" s="16"/>
      <c r="B59" s="16"/>
      <c r="C59" s="141" t="s">
        <v>103</v>
      </c>
      <c r="D59" s="9">
        <f>D57</f>
        <v>3737.5</v>
      </c>
      <c r="E59" s="48">
        <f t="shared" si="8"/>
        <v>26562.5</v>
      </c>
      <c r="F59" s="9">
        <f>F57</f>
        <v>1100</v>
      </c>
      <c r="G59" s="50">
        <f t="shared" si="9"/>
        <v>7350</v>
      </c>
      <c r="H59" s="13"/>
      <c r="I59" s="19" t="s">
        <v>4</v>
      </c>
      <c r="L59" s="104">
        <v>540</v>
      </c>
      <c r="N59" s="21"/>
    </row>
    <row r="60" spans="1:14" ht="12.75" customHeight="1">
      <c r="A60" s="16"/>
      <c r="B60" s="16"/>
      <c r="C60" s="141" t="s">
        <v>104</v>
      </c>
      <c r="D60" s="9">
        <f>T39</f>
        <v>587.5</v>
      </c>
      <c r="E60" s="48">
        <f t="shared" si="8"/>
        <v>27150</v>
      </c>
      <c r="F60" s="9">
        <f>T36+T35</f>
        <v>200</v>
      </c>
      <c r="G60" s="50">
        <f t="shared" si="9"/>
        <v>7550</v>
      </c>
      <c r="H60" s="13"/>
      <c r="I60" s="19" t="s">
        <v>27</v>
      </c>
      <c r="L60" s="104">
        <v>800</v>
      </c>
      <c r="N60" s="21"/>
    </row>
    <row r="61" spans="1:14" ht="12.75" customHeight="1">
      <c r="A61" s="16"/>
      <c r="B61" s="16"/>
      <c r="C61" s="141" t="s">
        <v>105</v>
      </c>
      <c r="D61" s="9">
        <f>U39</f>
        <v>287.5</v>
      </c>
      <c r="E61" s="48">
        <f t="shared" si="8"/>
        <v>27437.5</v>
      </c>
      <c r="F61" s="9">
        <f>U36+U35</f>
        <v>200</v>
      </c>
      <c r="G61" s="50">
        <f t="shared" si="9"/>
        <v>7750</v>
      </c>
      <c r="H61" s="13"/>
      <c r="I61" s="19" t="s">
        <v>28</v>
      </c>
      <c r="L61" s="104">
        <v>1250</v>
      </c>
      <c r="N61" s="21"/>
    </row>
    <row r="62" spans="1:14" ht="12.75" customHeight="1" thickBot="1">
      <c r="A62" s="16"/>
      <c r="B62" s="16"/>
      <c r="C62" s="141" t="s">
        <v>106</v>
      </c>
      <c r="D62" s="9">
        <f>D61</f>
        <v>287.5</v>
      </c>
      <c r="E62" s="48">
        <f t="shared" si="8"/>
        <v>27725</v>
      </c>
      <c r="F62" s="9">
        <f>F61</f>
        <v>200</v>
      </c>
      <c r="G62" s="50">
        <f t="shared" si="9"/>
        <v>7950</v>
      </c>
      <c r="H62" s="13"/>
      <c r="I62" s="19" t="s">
        <v>29</v>
      </c>
      <c r="L62" s="38">
        <v>1000</v>
      </c>
      <c r="N62" s="21"/>
    </row>
    <row r="63" spans="1:14" ht="12.75" customHeight="1">
      <c r="A63" s="16"/>
      <c r="B63" s="16"/>
      <c r="C63" s="141" t="s">
        <v>107</v>
      </c>
      <c r="D63" s="9">
        <f>D61</f>
        <v>287.5</v>
      </c>
      <c r="E63" s="48">
        <f t="shared" si="8"/>
        <v>28012.5</v>
      </c>
      <c r="F63" s="9">
        <f>F61</f>
        <v>200</v>
      </c>
      <c r="G63" s="50">
        <f t="shared" si="9"/>
        <v>8150</v>
      </c>
      <c r="H63" s="13"/>
      <c r="I63" s="19" t="s">
        <v>30</v>
      </c>
      <c r="L63" s="104">
        <f>SUM(L57:L62)</f>
        <v>9400</v>
      </c>
      <c r="N63" s="21"/>
    </row>
    <row r="64" spans="1:14" ht="12.75" customHeight="1" thickBot="1">
      <c r="A64" s="16"/>
      <c r="B64" s="16"/>
      <c r="C64" s="141" t="s">
        <v>108</v>
      </c>
      <c r="D64" s="9">
        <f>D61</f>
        <v>287.5</v>
      </c>
      <c r="E64" s="48">
        <f t="shared" si="8"/>
        <v>28300</v>
      </c>
      <c r="F64" s="9">
        <f>F61</f>
        <v>200</v>
      </c>
      <c r="G64" s="50">
        <f t="shared" si="9"/>
        <v>8350</v>
      </c>
      <c r="H64" s="13"/>
      <c r="I64" s="19" t="s">
        <v>31</v>
      </c>
      <c r="L64" s="38">
        <f>L63*0.25-200</f>
        <v>2150</v>
      </c>
      <c r="N64" s="21"/>
    </row>
    <row r="65" spans="1:14" ht="12.75" customHeight="1">
      <c r="A65" s="16"/>
      <c r="B65" s="16"/>
      <c r="C65" s="141" t="s">
        <v>109</v>
      </c>
      <c r="D65" s="9">
        <f>D61</f>
        <v>287.5</v>
      </c>
      <c r="E65" s="48">
        <f t="shared" si="8"/>
        <v>28587.5</v>
      </c>
      <c r="F65" s="9">
        <f>F61</f>
        <v>200</v>
      </c>
      <c r="G65" s="50">
        <f t="shared" si="9"/>
        <v>8550</v>
      </c>
      <c r="H65" s="13"/>
      <c r="I65" s="107" t="s">
        <v>5</v>
      </c>
      <c r="K65" s="108"/>
      <c r="L65" s="109">
        <f>L63+L64</f>
        <v>11550</v>
      </c>
      <c r="N65" s="21"/>
    </row>
    <row r="66" spans="1:14" ht="11.25" customHeight="1" thickBot="1">
      <c r="A66" s="16"/>
      <c r="B66" s="16"/>
      <c r="C66" s="141" t="s">
        <v>110</v>
      </c>
      <c r="D66" s="9">
        <f>D61</f>
        <v>287.5</v>
      </c>
      <c r="E66" s="48">
        <f t="shared" si="8"/>
        <v>28875</v>
      </c>
      <c r="F66" s="9">
        <f>F61</f>
        <v>200</v>
      </c>
      <c r="G66" s="50">
        <f t="shared" si="9"/>
        <v>8750</v>
      </c>
      <c r="H66" s="13"/>
      <c r="I66" s="110" t="s">
        <v>32</v>
      </c>
      <c r="J66" s="111"/>
      <c r="K66" s="112"/>
      <c r="L66" s="112"/>
      <c r="M66" s="112"/>
      <c r="N66" s="113"/>
    </row>
    <row r="67" spans="1:14" ht="15.75" thickBot="1">
      <c r="C67" s="142" t="s">
        <v>8</v>
      </c>
      <c r="D67" s="42"/>
      <c r="E67" s="49">
        <f>E66</f>
        <v>28875</v>
      </c>
      <c r="F67" s="43"/>
      <c r="G67" s="44">
        <f>G66</f>
        <v>8750</v>
      </c>
      <c r="I67" s="2" t="s">
        <v>49</v>
      </c>
    </row>
    <row r="68" spans="1:14">
      <c r="I68" s="30"/>
    </row>
    <row r="69" spans="1:14">
      <c r="I69" s="30"/>
    </row>
    <row r="70" spans="1:14">
      <c r="I70" s="30"/>
    </row>
  </sheetData>
  <mergeCells count="8">
    <mergeCell ref="A6:A8"/>
    <mergeCell ref="H6:K6"/>
    <mergeCell ref="L6:O6"/>
    <mergeCell ref="P6:S6"/>
    <mergeCell ref="C6:G6"/>
    <mergeCell ref="I56:N56"/>
    <mergeCell ref="I42:N42"/>
    <mergeCell ref="B1:H1"/>
  </mergeCells>
  <phoneticPr fontId="0" type="noConversion"/>
  <pageMargins left="0.17" right="0.13" top="0.19" bottom="0.11" header="0.5" footer="0.28000000000000003"/>
  <pageSetup scale="50" orientation="landscape" horizontalDpi="4294967293" r:id="rId1"/>
  <headerFooter alignWithMargins="0">
    <oddFooter>&amp;L&amp;D</oddFooter>
  </headerFooter>
  <rowBreaks count="1" manualBreakCount="1">
    <brk id="10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UIHC</vt:lpstr>
      <vt:lpstr>UIHC!Print_Area</vt:lpstr>
      <vt:lpstr>UIHC!Print_Titles</vt:lpstr>
    </vt:vector>
  </TitlesOfParts>
  <Company>University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Venzon</dc:creator>
  <cp:lastModifiedBy>Tallman, Danielle I</cp:lastModifiedBy>
  <cp:lastPrinted>2011-09-19T20:29:15Z</cp:lastPrinted>
  <dcterms:created xsi:type="dcterms:W3CDTF">2009-05-20T16:05:35Z</dcterms:created>
  <dcterms:modified xsi:type="dcterms:W3CDTF">2023-06-26T16:50:18Z</dcterms:modified>
</cp:coreProperties>
</file>